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irnovd\Desktop\"/>
    </mc:Choice>
  </mc:AlternateContent>
  <bookViews>
    <workbookView xWindow="0" yWindow="0" windowWidth="28005" windowHeight="12840"/>
  </bookViews>
  <sheets>
    <sheet name="План ремонта МУН 2025" sheetId="1" r:id="rId1"/>
    <sheet name="Лист1" sheetId="5" r:id="rId2"/>
    <sheet name="Свод" sheetId="4" state="hidden" r:id="rId3"/>
  </sheets>
  <definedNames>
    <definedName name="_xlnm._FilterDatabase" localSheetId="1" hidden="1">Лист1!$B$3:$M$58</definedName>
    <definedName name="_xlnm._FilterDatabase" localSheetId="0" hidden="1">'План ремонта МУН 2025'!$A$4:$M$11</definedName>
    <definedName name="_xlnm._FilterDatabase" localSheetId="2" hidden="1">Свод!$B$4:$R$4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K5" i="1" l="1"/>
  <c r="I5" i="5" l="1"/>
  <c r="L5" i="5" s="1"/>
  <c r="I10" i="5"/>
  <c r="L10" i="5" s="1"/>
  <c r="I11" i="5"/>
  <c r="L11" i="5" s="1"/>
  <c r="I12" i="5"/>
  <c r="L12" i="5" s="1"/>
  <c r="I13" i="5"/>
  <c r="L13" i="5" s="1"/>
  <c r="I14" i="5"/>
  <c r="L14" i="5" s="1"/>
  <c r="I19" i="5"/>
  <c r="L19" i="5" s="1"/>
  <c r="I20" i="5"/>
  <c r="L20" i="5" s="1"/>
  <c r="I26" i="5"/>
  <c r="L26" i="5" s="1"/>
  <c r="I27" i="5"/>
  <c r="L27" i="5" s="1"/>
  <c r="I32" i="5"/>
  <c r="L32" i="5" s="1"/>
  <c r="I34" i="5"/>
  <c r="L34" i="5" s="1"/>
  <c r="I35" i="5"/>
  <c r="L35" i="5" s="1"/>
  <c r="I38" i="5"/>
  <c r="L38" i="5" s="1"/>
  <c r="I39" i="5"/>
  <c r="L39" i="5" s="1"/>
  <c r="I40" i="5"/>
  <c r="L40" i="5" s="1"/>
  <c r="I44" i="5"/>
  <c r="L44" i="5" s="1"/>
  <c r="I45" i="5"/>
  <c r="L45" i="5" s="1"/>
  <c r="I46" i="5"/>
  <c r="L46" i="5" s="1"/>
  <c r="I48" i="5"/>
  <c r="L48" i="5" s="1"/>
  <c r="I50" i="5"/>
  <c r="L50" i="5" s="1"/>
  <c r="I51" i="5"/>
  <c r="L51" i="5" s="1"/>
  <c r="I52" i="5"/>
  <c r="L52" i="5" s="1"/>
  <c r="I53" i="5"/>
  <c r="L53" i="5" s="1"/>
  <c r="I54" i="5"/>
  <c r="L54" i="5" s="1"/>
  <c r="I55" i="5"/>
  <c r="L55" i="5" s="1"/>
  <c r="I56" i="5"/>
  <c r="L56" i="5" s="1"/>
  <c r="I57" i="5"/>
  <c r="L57" i="5" s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I25" i="5" l="1"/>
  <c r="L25" i="5" s="1"/>
  <c r="I21" i="5"/>
  <c r="L21" i="5" s="1"/>
  <c r="I30" i="5"/>
  <c r="L30" i="5" s="1"/>
  <c r="I6" i="5"/>
  <c r="L6" i="5" s="1"/>
  <c r="H6" i="5"/>
  <c r="H15" i="5"/>
  <c r="I15" i="5"/>
  <c r="L15" i="5" s="1"/>
  <c r="H53" i="5"/>
  <c r="H7" i="5"/>
  <c r="I7" i="5"/>
  <c r="L7" i="5" s="1"/>
  <c r="H10" i="5"/>
  <c r="H26" i="5"/>
  <c r="I31" i="5"/>
  <c r="L31" i="5" s="1"/>
  <c r="H41" i="5"/>
  <c r="H51" i="5"/>
  <c r="I9" i="5"/>
  <c r="L9" i="5" s="1"/>
  <c r="I17" i="5"/>
  <c r="L17" i="5" s="1"/>
  <c r="I22" i="5"/>
  <c r="L22" i="5" s="1"/>
  <c r="H24" i="5"/>
  <c r="I24" i="5"/>
  <c r="L24" i="5" s="1"/>
  <c r="I33" i="5"/>
  <c r="L33" i="5" s="1"/>
  <c r="I43" i="5"/>
  <c r="L43" i="5" s="1"/>
  <c r="I29" i="5" l="1"/>
  <c r="L29" i="5" s="1"/>
  <c r="I36" i="5"/>
  <c r="L36" i="5" s="1"/>
  <c r="H32" i="5"/>
  <c r="J32" i="5" s="1"/>
  <c r="I49" i="5"/>
  <c r="L49" i="5" s="1"/>
  <c r="H11" i="5"/>
  <c r="I18" i="5"/>
  <c r="L18" i="5" s="1"/>
  <c r="H17" i="5"/>
  <c r="J17" i="5" s="1"/>
  <c r="H43" i="5"/>
  <c r="K43" i="5" s="1"/>
  <c r="M43" i="5" s="1"/>
  <c r="H46" i="5"/>
  <c r="K46" i="5" s="1"/>
  <c r="M46" i="5" s="1"/>
  <c r="I41" i="5"/>
  <c r="L41" i="5" s="1"/>
  <c r="H39" i="5"/>
  <c r="K39" i="5" s="1"/>
  <c r="M39" i="5" s="1"/>
  <c r="H19" i="5"/>
  <c r="K19" i="5" s="1"/>
  <c r="M19" i="5" s="1"/>
  <c r="I8" i="5"/>
  <c r="L8" i="5" s="1"/>
  <c r="H33" i="5"/>
  <c r="K33" i="5" s="1"/>
  <c r="M33" i="5" s="1"/>
  <c r="H22" i="5"/>
  <c r="K22" i="5" s="1"/>
  <c r="M22" i="5" s="1"/>
  <c r="H30" i="5"/>
  <c r="K30" i="5" s="1"/>
  <c r="M30" i="5" s="1"/>
  <c r="J15" i="5"/>
  <c r="K15" i="5"/>
  <c r="M15" i="5" s="1"/>
  <c r="H35" i="5"/>
  <c r="H48" i="5"/>
  <c r="H12" i="5"/>
  <c r="H58" i="5"/>
  <c r="H37" i="5"/>
  <c r="H55" i="5"/>
  <c r="H44" i="5"/>
  <c r="K41" i="5"/>
  <c r="K6" i="5"/>
  <c r="J6" i="5"/>
  <c r="H56" i="5"/>
  <c r="H14" i="5"/>
  <c r="H45" i="5"/>
  <c r="I37" i="5"/>
  <c r="L37" i="5" s="1"/>
  <c r="H28" i="5"/>
  <c r="J24" i="5"/>
  <c r="K24" i="5"/>
  <c r="M24" i="5" s="1"/>
  <c r="H31" i="5"/>
  <c r="H18" i="5"/>
  <c r="H50" i="5"/>
  <c r="M6" i="5"/>
  <c r="I47" i="5"/>
  <c r="L47" i="5" s="1"/>
  <c r="I28" i="5"/>
  <c r="L28" i="5" s="1"/>
  <c r="K26" i="5"/>
  <c r="M26" i="5" s="1"/>
  <c r="J26" i="5"/>
  <c r="H40" i="5"/>
  <c r="H5" i="5"/>
  <c r="I16" i="5"/>
  <c r="L16" i="5" s="1"/>
  <c r="J11" i="5"/>
  <c r="K11" i="5"/>
  <c r="M11" i="5" s="1"/>
  <c r="H20" i="5"/>
  <c r="K10" i="5"/>
  <c r="M10" i="5" s="1"/>
  <c r="J10" i="5"/>
  <c r="I42" i="5"/>
  <c r="L42" i="5" s="1"/>
  <c r="H27" i="5"/>
  <c r="H57" i="5"/>
  <c r="K32" i="5"/>
  <c r="M32" i="5" s="1"/>
  <c r="K7" i="5"/>
  <c r="M7" i="5" s="1"/>
  <c r="J7" i="5"/>
  <c r="H42" i="5"/>
  <c r="I23" i="5"/>
  <c r="L23" i="5" s="1"/>
  <c r="H54" i="5"/>
  <c r="H36" i="5"/>
  <c r="H34" i="5"/>
  <c r="K53" i="5"/>
  <c r="M53" i="5" s="1"/>
  <c r="J53" i="5"/>
  <c r="H29" i="5"/>
  <c r="H13" i="5"/>
  <c r="H25" i="5"/>
  <c r="H9" i="5"/>
  <c r="H52" i="5"/>
  <c r="H21" i="5"/>
  <c r="I58" i="5"/>
  <c r="L58" i="5" s="1"/>
  <c r="J51" i="5"/>
  <c r="K51" i="5"/>
  <c r="M51" i="5" s="1"/>
  <c r="H38" i="5"/>
  <c r="H8" i="5"/>
  <c r="H49" i="5"/>
  <c r="H47" i="5"/>
  <c r="H23" i="5"/>
  <c r="J46" i="5" l="1"/>
  <c r="J41" i="5"/>
  <c r="J39" i="5"/>
  <c r="J43" i="5"/>
  <c r="J19" i="5"/>
  <c r="J30" i="5"/>
  <c r="J33" i="5"/>
  <c r="K17" i="5"/>
  <c r="M17" i="5" s="1"/>
  <c r="J22" i="5"/>
  <c r="M41" i="5"/>
  <c r="K31" i="5"/>
  <c r="M31" i="5" s="1"/>
  <c r="J31" i="5"/>
  <c r="K44" i="5"/>
  <c r="M44" i="5" s="1"/>
  <c r="J44" i="5"/>
  <c r="K21" i="5"/>
  <c r="M21" i="5" s="1"/>
  <c r="J21" i="5"/>
  <c r="K5" i="5"/>
  <c r="M5" i="5" s="1"/>
  <c r="J5" i="5"/>
  <c r="K55" i="5"/>
  <c r="M55" i="5" s="1"/>
  <c r="J55" i="5"/>
  <c r="J52" i="5"/>
  <c r="K52" i="5"/>
  <c r="M52" i="5" s="1"/>
  <c r="K40" i="5"/>
  <c r="M40" i="5" s="1"/>
  <c r="J40" i="5"/>
  <c r="J37" i="5"/>
  <c r="K37" i="5"/>
  <c r="M37" i="5" s="1"/>
  <c r="K34" i="5"/>
  <c r="M34" i="5" s="1"/>
  <c r="J34" i="5"/>
  <c r="J28" i="5"/>
  <c r="K28" i="5"/>
  <c r="M28" i="5" s="1"/>
  <c r="K58" i="5"/>
  <c r="M58" i="5" s="1"/>
  <c r="J58" i="5"/>
  <c r="J49" i="5"/>
  <c r="K49" i="5"/>
  <c r="M49" i="5" s="1"/>
  <c r="J36" i="5"/>
  <c r="K36" i="5"/>
  <c r="M36" i="5" s="1"/>
  <c r="K57" i="5"/>
  <c r="M57" i="5" s="1"/>
  <c r="J57" i="5"/>
  <c r="K54" i="5"/>
  <c r="M54" i="5" s="1"/>
  <c r="J54" i="5"/>
  <c r="K45" i="5"/>
  <c r="M45" i="5" s="1"/>
  <c r="J45" i="5"/>
  <c r="J12" i="5"/>
  <c r="K12" i="5"/>
  <c r="M12" i="5" s="1"/>
  <c r="K9" i="5"/>
  <c r="M9" i="5" s="1"/>
  <c r="J9" i="5"/>
  <c r="J25" i="5"/>
  <c r="K25" i="5"/>
  <c r="M25" i="5" s="1"/>
  <c r="K14" i="5"/>
  <c r="M14" i="5" s="1"/>
  <c r="J14" i="5"/>
  <c r="J23" i="5"/>
  <c r="K23" i="5"/>
  <c r="M23" i="5" s="1"/>
  <c r="J13" i="5"/>
  <c r="K13" i="5"/>
  <c r="M13" i="5" s="1"/>
  <c r="J56" i="5"/>
  <c r="K56" i="5"/>
  <c r="M56" i="5" s="1"/>
  <c r="J47" i="5"/>
  <c r="K47" i="5"/>
  <c r="M47" i="5" s="1"/>
  <c r="J29" i="5"/>
  <c r="K29" i="5"/>
  <c r="M29" i="5" s="1"/>
  <c r="K48" i="5"/>
  <c r="M48" i="5" s="1"/>
  <c r="J48" i="5"/>
  <c r="K8" i="5"/>
  <c r="M8" i="5" s="1"/>
  <c r="J8" i="5"/>
  <c r="K20" i="5"/>
  <c r="M20" i="5" s="1"/>
  <c r="J20" i="5"/>
  <c r="J35" i="5"/>
  <c r="K35" i="5"/>
  <c r="M35" i="5" s="1"/>
  <c r="K27" i="5"/>
  <c r="M27" i="5" s="1"/>
  <c r="J27" i="5"/>
  <c r="J42" i="5"/>
  <c r="K42" i="5"/>
  <c r="M42" i="5" s="1"/>
  <c r="J50" i="5"/>
  <c r="K50" i="5"/>
  <c r="M50" i="5" s="1"/>
  <c r="J38" i="5"/>
  <c r="K38" i="5"/>
  <c r="M38" i="5" s="1"/>
  <c r="K18" i="5"/>
  <c r="M18" i="5" s="1"/>
  <c r="J18" i="5"/>
  <c r="R59" i="4" l="1"/>
  <c r="N59" i="4"/>
  <c r="M59" i="4"/>
  <c r="I59" i="4"/>
  <c r="H59" i="4"/>
  <c r="F59" i="4"/>
  <c r="D59" i="4"/>
  <c r="R58" i="4"/>
  <c r="O58" i="4"/>
  <c r="P58" i="4" s="1"/>
  <c r="N58" i="4"/>
  <c r="M58" i="4"/>
  <c r="J58" i="4"/>
  <c r="K58" i="4" s="1"/>
  <c r="I58" i="4"/>
  <c r="H58" i="4"/>
  <c r="F58" i="4"/>
  <c r="E58" i="4"/>
  <c r="D58" i="4"/>
  <c r="R57" i="4"/>
  <c r="O57" i="4"/>
  <c r="P57" i="4" s="1"/>
  <c r="N57" i="4"/>
  <c r="M57" i="4"/>
  <c r="I57" i="4"/>
  <c r="H57" i="4"/>
  <c r="F57" i="4"/>
  <c r="D57" i="4"/>
  <c r="R56" i="4"/>
  <c r="O56" i="4"/>
  <c r="P56" i="4" s="1"/>
  <c r="N56" i="4"/>
  <c r="M56" i="4"/>
  <c r="I56" i="4"/>
  <c r="H56" i="4"/>
  <c r="F56" i="4"/>
  <c r="D56" i="4"/>
  <c r="R55" i="4"/>
  <c r="O55" i="4"/>
  <c r="P55" i="4" s="1"/>
  <c r="N55" i="4"/>
  <c r="M55" i="4"/>
  <c r="I55" i="4"/>
  <c r="H55" i="4"/>
  <c r="F55" i="4"/>
  <c r="D55" i="4"/>
  <c r="R54" i="4"/>
  <c r="O54" i="4"/>
  <c r="P54" i="4" s="1"/>
  <c r="N54" i="4"/>
  <c r="M54" i="4"/>
  <c r="I54" i="4"/>
  <c r="H54" i="4"/>
  <c r="F54" i="4"/>
  <c r="D54" i="4"/>
  <c r="R53" i="4"/>
  <c r="O53" i="4"/>
  <c r="P53" i="4" s="1"/>
  <c r="N53" i="4"/>
  <c r="M53" i="4"/>
  <c r="I53" i="4"/>
  <c r="H53" i="4"/>
  <c r="F53" i="4"/>
  <c r="D53" i="4"/>
  <c r="R52" i="4"/>
  <c r="O52" i="4"/>
  <c r="P52" i="4" s="1"/>
  <c r="N52" i="4"/>
  <c r="M52" i="4"/>
  <c r="I52" i="4"/>
  <c r="H52" i="4"/>
  <c r="F52" i="4"/>
  <c r="D52" i="4"/>
  <c r="R51" i="4"/>
  <c r="O51" i="4"/>
  <c r="P51" i="4" s="1"/>
  <c r="N51" i="4"/>
  <c r="M51" i="4"/>
  <c r="I51" i="4"/>
  <c r="H51" i="4"/>
  <c r="F51" i="4"/>
  <c r="D51" i="4"/>
  <c r="R50" i="4"/>
  <c r="N50" i="4"/>
  <c r="M50" i="4"/>
  <c r="I50" i="4"/>
  <c r="H50" i="4"/>
  <c r="F50" i="4"/>
  <c r="D50" i="4"/>
  <c r="R49" i="4"/>
  <c r="O49" i="4"/>
  <c r="P49" i="4" s="1"/>
  <c r="N49" i="4"/>
  <c r="M49" i="4"/>
  <c r="I49" i="4"/>
  <c r="H49" i="4"/>
  <c r="F49" i="4"/>
  <c r="D49" i="4"/>
  <c r="R48" i="4"/>
  <c r="N48" i="4"/>
  <c r="M48" i="4"/>
  <c r="I48" i="4"/>
  <c r="H48" i="4"/>
  <c r="F48" i="4"/>
  <c r="D48" i="4"/>
  <c r="R47" i="4"/>
  <c r="O47" i="4"/>
  <c r="P47" i="4" s="1"/>
  <c r="N47" i="4"/>
  <c r="M47" i="4"/>
  <c r="I47" i="4"/>
  <c r="H47" i="4"/>
  <c r="F47" i="4"/>
  <c r="D47" i="4"/>
  <c r="R46" i="4"/>
  <c r="O46" i="4"/>
  <c r="P46" i="4" s="1"/>
  <c r="N46" i="4"/>
  <c r="M46" i="4"/>
  <c r="I46" i="4"/>
  <c r="H46" i="4"/>
  <c r="F46" i="4"/>
  <c r="D46" i="4"/>
  <c r="R45" i="4"/>
  <c r="O45" i="4"/>
  <c r="P45" i="4" s="1"/>
  <c r="N45" i="4"/>
  <c r="M45" i="4"/>
  <c r="I45" i="4"/>
  <c r="H45" i="4"/>
  <c r="F45" i="4"/>
  <c r="D45" i="4"/>
  <c r="R44" i="4"/>
  <c r="N44" i="4"/>
  <c r="M44" i="4"/>
  <c r="I44" i="4"/>
  <c r="H44" i="4"/>
  <c r="F44" i="4"/>
  <c r="D44" i="4"/>
  <c r="R43" i="4"/>
  <c r="N43" i="4"/>
  <c r="M43" i="4"/>
  <c r="I43" i="4"/>
  <c r="H43" i="4"/>
  <c r="F43" i="4"/>
  <c r="D43" i="4"/>
  <c r="R42" i="4"/>
  <c r="N42" i="4"/>
  <c r="M42" i="4"/>
  <c r="I42" i="4"/>
  <c r="H42" i="4"/>
  <c r="F42" i="4"/>
  <c r="D42" i="4"/>
  <c r="R41" i="4"/>
  <c r="O41" i="4"/>
  <c r="P41" i="4" s="1"/>
  <c r="N41" i="4"/>
  <c r="M41" i="4"/>
  <c r="I41" i="4"/>
  <c r="H41" i="4"/>
  <c r="F41" i="4"/>
  <c r="D41" i="4"/>
  <c r="R40" i="4"/>
  <c r="O40" i="4"/>
  <c r="P40" i="4" s="1"/>
  <c r="N40" i="4"/>
  <c r="M40" i="4"/>
  <c r="I40" i="4"/>
  <c r="H40" i="4"/>
  <c r="F40" i="4"/>
  <c r="D40" i="4"/>
  <c r="R39" i="4"/>
  <c r="O39" i="4"/>
  <c r="P39" i="4" s="1"/>
  <c r="N39" i="4"/>
  <c r="M39" i="4"/>
  <c r="I39" i="4"/>
  <c r="H39" i="4"/>
  <c r="F39" i="4"/>
  <c r="D39" i="4"/>
  <c r="R38" i="4"/>
  <c r="N38" i="4"/>
  <c r="M38" i="4"/>
  <c r="I38" i="4"/>
  <c r="H38" i="4"/>
  <c r="F38" i="4"/>
  <c r="D38" i="4"/>
  <c r="R37" i="4"/>
  <c r="N37" i="4"/>
  <c r="M37" i="4"/>
  <c r="I37" i="4"/>
  <c r="H37" i="4"/>
  <c r="F37" i="4"/>
  <c r="D37" i="4"/>
  <c r="R36" i="4"/>
  <c r="O36" i="4"/>
  <c r="P36" i="4" s="1"/>
  <c r="N36" i="4"/>
  <c r="M36" i="4"/>
  <c r="I36" i="4"/>
  <c r="H36" i="4"/>
  <c r="F36" i="4"/>
  <c r="D36" i="4"/>
  <c r="R35" i="4"/>
  <c r="O35" i="4"/>
  <c r="P35" i="4" s="1"/>
  <c r="N35" i="4"/>
  <c r="M35" i="4"/>
  <c r="I35" i="4"/>
  <c r="H35" i="4"/>
  <c r="F35" i="4"/>
  <c r="D35" i="4"/>
  <c r="R34" i="4"/>
  <c r="N34" i="4"/>
  <c r="M34" i="4"/>
  <c r="I34" i="4"/>
  <c r="H34" i="4"/>
  <c r="F34" i="4"/>
  <c r="D34" i="4"/>
  <c r="R33" i="4"/>
  <c r="O33" i="4"/>
  <c r="P33" i="4" s="1"/>
  <c r="N33" i="4"/>
  <c r="M33" i="4"/>
  <c r="I33" i="4"/>
  <c r="H33" i="4"/>
  <c r="F33" i="4"/>
  <c r="D33" i="4"/>
  <c r="R32" i="4"/>
  <c r="N32" i="4"/>
  <c r="M32" i="4"/>
  <c r="I32" i="4"/>
  <c r="H32" i="4"/>
  <c r="F32" i="4"/>
  <c r="D32" i="4"/>
  <c r="R31" i="4"/>
  <c r="N31" i="4"/>
  <c r="M31" i="4"/>
  <c r="I31" i="4"/>
  <c r="H31" i="4"/>
  <c r="F31" i="4"/>
  <c r="D31" i="4"/>
  <c r="R30" i="4"/>
  <c r="N30" i="4"/>
  <c r="M30" i="4"/>
  <c r="I30" i="4"/>
  <c r="H30" i="4"/>
  <c r="F30" i="4"/>
  <c r="D30" i="4"/>
  <c r="R29" i="4"/>
  <c r="N29" i="4"/>
  <c r="M29" i="4"/>
  <c r="I29" i="4"/>
  <c r="H29" i="4"/>
  <c r="F29" i="4"/>
  <c r="D29" i="4"/>
  <c r="R28" i="4"/>
  <c r="O28" i="4"/>
  <c r="P28" i="4" s="1"/>
  <c r="N28" i="4"/>
  <c r="M28" i="4"/>
  <c r="I28" i="4"/>
  <c r="H28" i="4"/>
  <c r="F28" i="4"/>
  <c r="D28" i="4"/>
  <c r="R27" i="4"/>
  <c r="O27" i="4"/>
  <c r="P27" i="4" s="1"/>
  <c r="N27" i="4"/>
  <c r="M27" i="4"/>
  <c r="J27" i="4"/>
  <c r="K27" i="4" s="1"/>
  <c r="I27" i="4"/>
  <c r="H27" i="4"/>
  <c r="F27" i="4"/>
  <c r="E27" i="4"/>
  <c r="D27" i="4"/>
  <c r="R26" i="4"/>
  <c r="N26" i="4"/>
  <c r="M26" i="4"/>
  <c r="I26" i="4"/>
  <c r="H26" i="4"/>
  <c r="F26" i="4"/>
  <c r="D26" i="4"/>
  <c r="R25" i="4"/>
  <c r="N25" i="4"/>
  <c r="M25" i="4"/>
  <c r="I25" i="4"/>
  <c r="H25" i="4"/>
  <c r="F25" i="4"/>
  <c r="D25" i="4"/>
  <c r="R24" i="4"/>
  <c r="N24" i="4"/>
  <c r="M24" i="4"/>
  <c r="I24" i="4"/>
  <c r="H24" i="4"/>
  <c r="F24" i="4"/>
  <c r="D24" i="4"/>
  <c r="R23" i="4"/>
  <c r="N23" i="4"/>
  <c r="M23" i="4"/>
  <c r="J23" i="4"/>
  <c r="K23" i="4" s="1"/>
  <c r="I23" i="4"/>
  <c r="H23" i="4"/>
  <c r="F23" i="4"/>
  <c r="D23" i="4"/>
  <c r="R22" i="4"/>
  <c r="N22" i="4"/>
  <c r="M22" i="4"/>
  <c r="I22" i="4"/>
  <c r="H22" i="4"/>
  <c r="F22" i="4"/>
  <c r="D22" i="4"/>
  <c r="R21" i="4"/>
  <c r="O21" i="4"/>
  <c r="P21" i="4" s="1"/>
  <c r="N21" i="4"/>
  <c r="M21" i="4"/>
  <c r="I21" i="4"/>
  <c r="H21" i="4"/>
  <c r="F21" i="4"/>
  <c r="D21" i="4"/>
  <c r="R20" i="4"/>
  <c r="O20" i="4"/>
  <c r="P20" i="4" s="1"/>
  <c r="N20" i="4"/>
  <c r="M20" i="4"/>
  <c r="I20" i="4"/>
  <c r="H20" i="4"/>
  <c r="F20" i="4"/>
  <c r="D20" i="4"/>
  <c r="R19" i="4"/>
  <c r="N19" i="4"/>
  <c r="M19" i="4"/>
  <c r="I19" i="4"/>
  <c r="H19" i="4"/>
  <c r="F19" i="4"/>
  <c r="D19" i="4"/>
  <c r="R18" i="4"/>
  <c r="N18" i="4"/>
  <c r="M18" i="4"/>
  <c r="I18" i="4"/>
  <c r="H18" i="4"/>
  <c r="F18" i="4"/>
  <c r="D18" i="4"/>
  <c r="R17" i="4"/>
  <c r="N17" i="4"/>
  <c r="M17" i="4"/>
  <c r="I17" i="4"/>
  <c r="H17" i="4"/>
  <c r="F17" i="4"/>
  <c r="D17" i="4"/>
  <c r="R16" i="4"/>
  <c r="N16" i="4"/>
  <c r="M16" i="4"/>
  <c r="I16" i="4"/>
  <c r="H16" i="4"/>
  <c r="F16" i="4"/>
  <c r="D16" i="4"/>
  <c r="R15" i="4"/>
  <c r="O15" i="4"/>
  <c r="P15" i="4" s="1"/>
  <c r="N15" i="4"/>
  <c r="M15" i="4"/>
  <c r="I15" i="4"/>
  <c r="H15" i="4"/>
  <c r="F15" i="4"/>
  <c r="D15" i="4"/>
  <c r="R14" i="4"/>
  <c r="O14" i="4"/>
  <c r="P14" i="4" s="1"/>
  <c r="N14" i="4"/>
  <c r="M14" i="4"/>
  <c r="I14" i="4"/>
  <c r="H14" i="4"/>
  <c r="F14" i="4"/>
  <c r="D14" i="4"/>
  <c r="R13" i="4"/>
  <c r="O13" i="4"/>
  <c r="P13" i="4" s="1"/>
  <c r="N13" i="4"/>
  <c r="M13" i="4"/>
  <c r="I13" i="4"/>
  <c r="H13" i="4"/>
  <c r="F13" i="4"/>
  <c r="D13" i="4"/>
  <c r="R12" i="4"/>
  <c r="O12" i="4"/>
  <c r="P12" i="4" s="1"/>
  <c r="N12" i="4"/>
  <c r="M12" i="4"/>
  <c r="I12" i="4"/>
  <c r="H12" i="4"/>
  <c r="F12" i="4"/>
  <c r="D12" i="4"/>
  <c r="R11" i="4"/>
  <c r="O11" i="4"/>
  <c r="P11" i="4" s="1"/>
  <c r="N11" i="4"/>
  <c r="M11" i="4"/>
  <c r="I11" i="4"/>
  <c r="H11" i="4"/>
  <c r="F11" i="4"/>
  <c r="D11" i="4"/>
  <c r="R10" i="4"/>
  <c r="O10" i="4"/>
  <c r="P10" i="4" s="1"/>
  <c r="N10" i="4"/>
  <c r="M10" i="4"/>
  <c r="I10" i="4"/>
  <c r="H10" i="4"/>
  <c r="F10" i="4"/>
  <c r="D10" i="4"/>
  <c r="R9" i="4"/>
  <c r="N9" i="4"/>
  <c r="M9" i="4"/>
  <c r="I9" i="4"/>
  <c r="H9" i="4"/>
  <c r="F9" i="4"/>
  <c r="D9" i="4"/>
  <c r="R8" i="4"/>
  <c r="N8" i="4"/>
  <c r="M8" i="4"/>
  <c r="I8" i="4"/>
  <c r="H8" i="4"/>
  <c r="F8" i="4"/>
  <c r="D8" i="4"/>
  <c r="R7" i="4"/>
  <c r="N7" i="4"/>
  <c r="M7" i="4"/>
  <c r="I7" i="4"/>
  <c r="H7" i="4"/>
  <c r="F7" i="4"/>
  <c r="D7" i="4"/>
  <c r="R6" i="4"/>
  <c r="O6" i="4"/>
  <c r="P6" i="4" s="1"/>
  <c r="N6" i="4"/>
  <c r="M6" i="4"/>
  <c r="I6" i="4"/>
  <c r="H6" i="4"/>
  <c r="F6" i="4"/>
  <c r="D6" i="4"/>
  <c r="R5" i="4"/>
  <c r="R4" i="4" s="1"/>
  <c r="O5" i="4"/>
  <c r="P5" i="4" s="1"/>
  <c r="N5" i="4"/>
  <c r="N4" i="4" s="1"/>
  <c r="M5" i="4"/>
  <c r="M4" i="4" s="1"/>
  <c r="I5" i="4"/>
  <c r="I4" i="4" s="1"/>
  <c r="H5" i="4"/>
  <c r="H4" i="4" s="1"/>
  <c r="F5" i="4"/>
  <c r="F4" i="4" s="1"/>
  <c r="D5" i="4"/>
  <c r="I4" i="5"/>
  <c r="L4" i="5" s="1"/>
  <c r="G4" i="5"/>
  <c r="G3" i="5" s="1"/>
  <c r="F3" i="5"/>
  <c r="E3" i="5"/>
  <c r="O31" i="4"/>
  <c r="P31" i="4" s="1"/>
  <c r="O26" i="4"/>
  <c r="P26" i="4" s="1"/>
  <c r="O22" i="4"/>
  <c r="P22" i="4" s="1"/>
  <c r="H16" i="5"/>
  <c r="J7" i="4"/>
  <c r="K7" i="4" s="1"/>
  <c r="A4" i="1"/>
  <c r="J16" i="5" l="1"/>
  <c r="K16" i="5"/>
  <c r="M16" i="5" s="1"/>
  <c r="I4" i="1"/>
  <c r="J44" i="4"/>
  <c r="K44" i="4" s="1"/>
  <c r="O9" i="4"/>
  <c r="P9" i="4" s="1"/>
  <c r="J54" i="4"/>
  <c r="K54" i="4" s="1"/>
  <c r="O19" i="4"/>
  <c r="P19" i="4" s="1"/>
  <c r="O8" i="4"/>
  <c r="P8" i="4" s="1"/>
  <c r="O42" i="4"/>
  <c r="P42" i="4" s="1"/>
  <c r="J12" i="4"/>
  <c r="K12" i="4" s="1"/>
  <c r="J42" i="4"/>
  <c r="K42" i="4" s="1"/>
  <c r="O43" i="4"/>
  <c r="P43" i="4" s="1"/>
  <c r="O34" i="4"/>
  <c r="P34" i="4" s="1"/>
  <c r="D4" i="4"/>
  <c r="O16" i="4"/>
  <c r="P16" i="4" s="1"/>
  <c r="O59" i="4"/>
  <c r="P59" i="4" s="1"/>
  <c r="O25" i="4"/>
  <c r="P25" i="4" s="1"/>
  <c r="E35" i="4"/>
  <c r="J35" i="4"/>
  <c r="K35" i="4" s="1"/>
  <c r="J37" i="4"/>
  <c r="K37" i="4" s="1"/>
  <c r="E37" i="4"/>
  <c r="J45" i="4"/>
  <c r="K45" i="4" s="1"/>
  <c r="E45" i="4"/>
  <c r="H4" i="5"/>
  <c r="J39" i="4"/>
  <c r="K39" i="4" s="1"/>
  <c r="E39" i="4"/>
  <c r="J43" i="4"/>
  <c r="K43" i="4" s="1"/>
  <c r="E43" i="4"/>
  <c r="J49" i="4"/>
  <c r="K49" i="4" s="1"/>
  <c r="E49" i="4"/>
  <c r="J24" i="4"/>
  <c r="K24" i="4" s="1"/>
  <c r="E24" i="4"/>
  <c r="E22" i="4"/>
  <c r="J22" i="4"/>
  <c r="K22" i="4" s="1"/>
  <c r="E7" i="4"/>
  <c r="O7" i="4"/>
  <c r="P7" i="4" s="1"/>
  <c r="J13" i="4"/>
  <c r="K13" i="4" s="1"/>
  <c r="E13" i="4"/>
  <c r="E17" i="4"/>
  <c r="J17" i="4"/>
  <c r="K17" i="4" s="1"/>
  <c r="J51" i="4"/>
  <c r="K51" i="4" s="1"/>
  <c r="E51" i="4"/>
  <c r="E16" i="4"/>
  <c r="J16" i="4"/>
  <c r="K16" i="4" s="1"/>
  <c r="O17" i="4"/>
  <c r="P17" i="4" s="1"/>
  <c r="J20" i="4"/>
  <c r="K20" i="4" s="1"/>
  <c r="E20" i="4"/>
  <c r="J48" i="4"/>
  <c r="K48" i="4" s="1"/>
  <c r="E48" i="4"/>
  <c r="E28" i="4"/>
  <c r="J28" i="4"/>
  <c r="K28" i="4" s="1"/>
  <c r="K4" i="1"/>
  <c r="O37" i="4"/>
  <c r="P37" i="4" s="1"/>
  <c r="E40" i="4"/>
  <c r="J40" i="4"/>
  <c r="K40" i="4" s="1"/>
  <c r="E41" i="4"/>
  <c r="J41" i="4"/>
  <c r="K41" i="4" s="1"/>
  <c r="J57" i="4"/>
  <c r="K57" i="4" s="1"/>
  <c r="J14" i="4"/>
  <c r="K14" i="4" s="1"/>
  <c r="E14" i="4"/>
  <c r="O24" i="4"/>
  <c r="P24" i="4" s="1"/>
  <c r="E11" i="4"/>
  <c r="J11" i="4"/>
  <c r="K11" i="4" s="1"/>
  <c r="J33" i="4"/>
  <c r="K33" i="4" s="1"/>
  <c r="E33" i="4"/>
  <c r="O32" i="4"/>
  <c r="P32" i="4" s="1"/>
  <c r="E47" i="4"/>
  <c r="J47" i="4"/>
  <c r="K47" i="4" s="1"/>
  <c r="J53" i="4"/>
  <c r="K53" i="4" s="1"/>
  <c r="E53" i="4"/>
  <c r="E23" i="4"/>
  <c r="O23" i="4"/>
  <c r="P23" i="4" s="1"/>
  <c r="E10" i="4"/>
  <c r="J10" i="4"/>
  <c r="K10" i="4" s="1"/>
  <c r="J19" i="4"/>
  <c r="K19" i="4" s="1"/>
  <c r="E19" i="4"/>
  <c r="J36" i="4"/>
  <c r="K36" i="4" s="1"/>
  <c r="E36" i="4"/>
  <c r="J18" i="4"/>
  <c r="K18" i="4" s="1"/>
  <c r="E18" i="4"/>
  <c r="O38" i="4"/>
  <c r="P38" i="4" s="1"/>
  <c r="E38" i="4"/>
  <c r="J50" i="4"/>
  <c r="K50" i="4" s="1"/>
  <c r="J6" i="4"/>
  <c r="K6" i="4" s="1"/>
  <c r="E6" i="4"/>
  <c r="J30" i="4"/>
  <c r="K30" i="4" s="1"/>
  <c r="E34" i="4"/>
  <c r="J34" i="4"/>
  <c r="K34" i="4" s="1"/>
  <c r="O50" i="4"/>
  <c r="P50" i="4" s="1"/>
  <c r="E30" i="4"/>
  <c r="O30" i="4"/>
  <c r="P30" i="4" s="1"/>
  <c r="J38" i="4"/>
  <c r="K38" i="4" s="1"/>
  <c r="E8" i="4"/>
  <c r="J8" i="4"/>
  <c r="K8" i="4" s="1"/>
  <c r="O18" i="4"/>
  <c r="P18" i="4" s="1"/>
  <c r="J25" i="4"/>
  <c r="K25" i="4" s="1"/>
  <c r="E25" i="4"/>
  <c r="E50" i="4"/>
  <c r="J56" i="4"/>
  <c r="K56" i="4" s="1"/>
  <c r="E56" i="4"/>
  <c r="E29" i="4"/>
  <c r="O29" i="4"/>
  <c r="P29" i="4" s="1"/>
  <c r="J52" i="4"/>
  <c r="K52" i="4" s="1"/>
  <c r="E52" i="4"/>
  <c r="O44" i="4"/>
  <c r="P44" i="4" s="1"/>
  <c r="E44" i="4"/>
  <c r="J15" i="4"/>
  <c r="K15" i="4" s="1"/>
  <c r="E15" i="4"/>
  <c r="J26" i="4"/>
  <c r="K26" i="4" s="1"/>
  <c r="E26" i="4"/>
  <c r="J55" i="4"/>
  <c r="K55" i="4" s="1"/>
  <c r="E55" i="4"/>
  <c r="E12" i="4"/>
  <c r="E5" i="4"/>
  <c r="J5" i="4"/>
  <c r="J9" i="4"/>
  <c r="K9" i="4" s="1"/>
  <c r="E9" i="4"/>
  <c r="O48" i="4"/>
  <c r="P48" i="4" s="1"/>
  <c r="J31" i="4"/>
  <c r="K31" i="4" s="1"/>
  <c r="E31" i="4"/>
  <c r="J59" i="4"/>
  <c r="K59" i="4" s="1"/>
  <c r="E59" i="4"/>
  <c r="J29" i="4"/>
  <c r="K29" i="4" s="1"/>
  <c r="J32" i="4"/>
  <c r="K32" i="4" s="1"/>
  <c r="E32" i="4"/>
  <c r="J21" i="4"/>
  <c r="K21" i="4" s="1"/>
  <c r="E21" i="4"/>
  <c r="E46" i="4"/>
  <c r="J46" i="4"/>
  <c r="K46" i="4" s="1"/>
  <c r="E42" i="4"/>
  <c r="E54" i="4"/>
  <c r="E57" i="4"/>
  <c r="L3" i="5" l="1"/>
  <c r="P4" i="4"/>
  <c r="I3" i="5"/>
  <c r="K5" i="4"/>
  <c r="K4" i="4" s="1"/>
  <c r="J4" i="4"/>
  <c r="E4" i="4"/>
  <c r="K4" i="5"/>
  <c r="J4" i="5"/>
  <c r="H3" i="5"/>
  <c r="O4" i="4"/>
  <c r="J3" i="5" l="1"/>
  <c r="K3" i="5"/>
  <c r="M4" i="5"/>
  <c r="M3" i="5" s="1"/>
</calcChain>
</file>

<file path=xl/sharedStrings.xml><?xml version="1.0" encoding="utf-8"?>
<sst xmlns="http://schemas.openxmlformats.org/spreadsheetml/2006/main" count="277" uniqueCount="123">
  <si>
    <t>№ п/п</t>
  </si>
  <si>
    <t>Наименование муниципального образования</t>
  </si>
  <si>
    <t>Наименование дороги по титулу</t>
  </si>
  <si>
    <t>GPS начала участка</t>
  </si>
  <si>
    <t>GPS конца участка</t>
  </si>
  <si>
    <t>Существующий тип покрытия</t>
  </si>
  <si>
    <t>Тип покрытия после ремонта</t>
  </si>
  <si>
    <t>Площадь ремонта тротуара, м2</t>
  </si>
  <si>
    <t>Площадь ремонта Общая, м2</t>
  </si>
  <si>
    <t>Зарайск</t>
  </si>
  <si>
    <t>Реутов</t>
  </si>
  <si>
    <t>Кашира</t>
  </si>
  <si>
    <t>Щебень</t>
  </si>
  <si>
    <t>Луховицы</t>
  </si>
  <si>
    <t>Можайский</t>
  </si>
  <si>
    <t>Наро-Фоминский</t>
  </si>
  <si>
    <t>Рузский</t>
  </si>
  <si>
    <t>Серебряные Пруды</t>
  </si>
  <si>
    <t>Куратор</t>
  </si>
  <si>
    <t>Богородский</t>
  </si>
  <si>
    <t>Власиха</t>
  </si>
  <si>
    <t>Восход</t>
  </si>
  <si>
    <t>Дзержинский</t>
  </si>
  <si>
    <t>Дмитровский</t>
  </si>
  <si>
    <t>Долгопрудный</t>
  </si>
  <si>
    <t>Домодедово</t>
  </si>
  <si>
    <t>Егорьевск</t>
  </si>
  <si>
    <t>Истра</t>
  </si>
  <si>
    <t>Крылов Дмитрий Игоревич</t>
  </si>
  <si>
    <t>Красногорск</t>
  </si>
  <si>
    <t>Лосино-Петровский</t>
  </si>
  <si>
    <t>Лыткарино</t>
  </si>
  <si>
    <t>Люберцы</t>
  </si>
  <si>
    <t>Мытищи</t>
  </si>
  <si>
    <t>Одинцовский</t>
  </si>
  <si>
    <t>Орехово-Зуевский</t>
  </si>
  <si>
    <t>Сергиево-Посадский</t>
  </si>
  <si>
    <t>Ступино</t>
  </si>
  <si>
    <t>Талдомский</t>
  </si>
  <si>
    <t>Черноголовка</t>
  </si>
  <si>
    <t>Шатура</t>
  </si>
  <si>
    <t>Щёлково</t>
  </si>
  <si>
    <t>Электросталь</t>
  </si>
  <si>
    <t>Ленинский</t>
  </si>
  <si>
    <t>Коломна</t>
  </si>
  <si>
    <t>Дубна</t>
  </si>
  <si>
    <t>Жуковский</t>
  </si>
  <si>
    <t>Бронницы</t>
  </si>
  <si>
    <t>Раменский</t>
  </si>
  <si>
    <t>Фрязино</t>
  </si>
  <si>
    <t>Краснознаменск</t>
  </si>
  <si>
    <t>Пушкинский</t>
  </si>
  <si>
    <t>Химки</t>
  </si>
  <si>
    <t>Клин</t>
  </si>
  <si>
    <t>Шаховская</t>
  </si>
  <si>
    <t>Лотошино</t>
  </si>
  <si>
    <t>Чехов</t>
  </si>
  <si>
    <t>Солнечногорск</t>
  </si>
  <si>
    <t>Серпухов</t>
  </si>
  <si>
    <t>Котельники</t>
  </si>
  <si>
    <t>Подольск</t>
  </si>
  <si>
    <t>Лобня</t>
  </si>
  <si>
    <t>Балашиха</t>
  </si>
  <si>
    <t>Королев</t>
  </si>
  <si>
    <t>ОМС</t>
  </si>
  <si>
    <t>Кол-во дорог, шт.</t>
  </si>
  <si>
    <t>Площадь, м2</t>
  </si>
  <si>
    <t>Протяжённость, км</t>
  </si>
  <si>
    <t>Стоимость по смете, руб.</t>
  </si>
  <si>
    <t>Итого</t>
  </si>
  <si>
    <t>Волоколамский</t>
  </si>
  <si>
    <t>Стельмахов Антон Юрьевич</t>
  </si>
  <si>
    <t>Грунт</t>
  </si>
  <si>
    <t>Боченков Юрий Сергеевич</t>
  </si>
  <si>
    <t>Евсюков Дмитрий Юрьевич</t>
  </si>
  <si>
    <t>Сикоев Артур Аланович</t>
  </si>
  <si>
    <t>Юлдашев Максим Олегович</t>
  </si>
  <si>
    <t>Серебряные пруды</t>
  </si>
  <si>
    <t>Павлово-Посадский</t>
  </si>
  <si>
    <t>Автодорога Лотошинский р-н, п.Кировский (центральная усадьба с-за им.Кирова)</t>
  </si>
  <si>
    <t>автодорога п.Кировский, ул.Южная</t>
  </si>
  <si>
    <t>автодорога п.Кировский, ул.Тихая</t>
  </si>
  <si>
    <t>автодорога п.Кировский, ул. Г.Майорова</t>
  </si>
  <si>
    <t>Автодорога с.Микулино, ул.Солнечная</t>
  </si>
  <si>
    <t>Автодорога с.Микулино, ул.Дачная</t>
  </si>
  <si>
    <t>Автодорога с.Микулино, ул.Рябиновая</t>
  </si>
  <si>
    <t>56.217835, 35.645810</t>
  </si>
  <si>
    <t>56.214738, 35.633250</t>
  </si>
  <si>
    <t>56.215894, 35.647443</t>
  </si>
  <si>
    <t>56.214986, 35.643941</t>
  </si>
  <si>
    <t>56.214843, 35.648165</t>
  </si>
  <si>
    <t>56.213966, 35.644722</t>
  </si>
  <si>
    <t>56.214415, 35.648533</t>
  </si>
  <si>
    <t>56.213477, 35.645408</t>
  </si>
  <si>
    <t>56.437309, 35.586505</t>
  </si>
  <si>
    <t>56.436842, 35.581086</t>
  </si>
  <si>
    <t>56.437308, 35.586456</t>
  </si>
  <si>
    <t>56.437721, 35.580044</t>
  </si>
  <si>
    <t>56.434967, 35.607028</t>
  </si>
  <si>
    <t>56.429799, 35.604316</t>
  </si>
  <si>
    <t>Воскресенский</t>
  </si>
  <si>
    <t>Программа ремонта муниципальных дорог на 2025 год</t>
  </si>
  <si>
    <t>Савкин Илья Антонович</t>
  </si>
  <si>
    <t>Фирсов Александр Сергеевич</t>
  </si>
  <si>
    <t>№п/п</t>
  </si>
  <si>
    <t>Сумма по ГП</t>
  </si>
  <si>
    <t>Дотация</t>
  </si>
  <si>
    <t xml:space="preserve">Дотация </t>
  </si>
  <si>
    <t>Сумма по плану ремонта</t>
  </si>
  <si>
    <t>Разница</t>
  </si>
  <si>
    <t>грунт</t>
  </si>
  <si>
    <t>Субсидия</t>
  </si>
  <si>
    <t>Всего</t>
  </si>
  <si>
    <t>Актуальная стоимость, руб.</t>
  </si>
  <si>
    <t>Тип обочины (нет/Щебень/грунт/а/б крошка)</t>
  </si>
  <si>
    <t>Щелково</t>
  </si>
  <si>
    <t>Протяженность, км</t>
  </si>
  <si>
    <t>Площадь ремонта, м2</t>
  </si>
  <si>
    <t>Автодорога от д.Кушелово до д.Телешово</t>
  </si>
  <si>
    <t>56.238847, 35.959190</t>
  </si>
  <si>
    <t>56.231241, 35.980946</t>
  </si>
  <si>
    <t>Автодорога д.Телешово</t>
  </si>
  <si>
    <t>56.219169, 35.989613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</si>
</sst>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4" x14ac:knownFonts="1">
    <font>
      <sz val="11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Courier New"/>
      <family val="3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9" fillId="0" borderId="0" applyNumberFormat="0" applyFont="0" applyFill="0" applyBorder="0" applyAlignment="0" applyProtection="0">
      <alignment vertical="top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</cellStyleXfs>
  <cellXfs count="46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3" xfId="1" applyFont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0" fontId="12" fillId="3" borderId="3" xfId="0" applyFont="1" applyFill="1" applyBorder="1"/>
    <xf numFmtId="4" fontId="13" fillId="3" borderId="3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3" fontId="2" fillId="3" borderId="3" xfId="0" applyNumberFormat="1" applyFont="1" applyFill="1" applyBorder="1" applyAlignment="1">
      <alignment horizontal="left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10">
    <cellStyle name="Normal" xfId="8"/>
    <cellStyle name="Обычный" xfId="0" builtinId="0"/>
    <cellStyle name="Обычный 2" xfId="2"/>
    <cellStyle name="Обычный 2 2" xfId="3"/>
    <cellStyle name="Обычный 3" xfId="1"/>
    <cellStyle name="Обычный 3 2" xfId="4"/>
    <cellStyle name="Обычный 4" xfId="6"/>
    <cellStyle name="Обычный 5" xfId="5"/>
    <cellStyle name="Обычный 6" xfId="9"/>
    <cellStyle name="Процентный 2" xfId="7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55" zoomScaleNormal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30" sqref="I30"/>
    </sheetView>
  </sheetViews>
  <sheetFormatPr defaultRowHeight="18.75" x14ac:dyDescent="0.3"/>
  <cols>
    <col min="1" max="1" width="12.5703125" style="1" customWidth="1"/>
    <col min="2" max="2" width="29.140625" style="1" customWidth="1"/>
    <col min="3" max="3" width="66" style="1" customWidth="1"/>
    <col min="4" max="4" width="32.85546875" style="1" customWidth="1"/>
    <col min="5" max="5" width="33" style="1" customWidth="1"/>
    <col min="6" max="6" width="27.42578125" style="1" customWidth="1"/>
    <col min="7" max="8" width="26.85546875" style="1" customWidth="1"/>
    <col min="9" max="11" width="24.140625" style="15" customWidth="1"/>
    <col min="12" max="12" width="27.28515625" style="15" customWidth="1"/>
    <col min="13" max="16384" width="9.140625" style="1"/>
  </cols>
  <sheetData>
    <row r="1" spans="1:12" s="12" customFormat="1" ht="33" x14ac:dyDescent="0.25">
      <c r="A1" s="37" t="s">
        <v>101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12" customFormat="1" ht="20.2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114</v>
      </c>
      <c r="I2" s="35" t="s">
        <v>117</v>
      </c>
      <c r="J2" s="35" t="s">
        <v>7</v>
      </c>
      <c r="K2" s="35" t="s">
        <v>8</v>
      </c>
      <c r="L2" s="35" t="s">
        <v>116</v>
      </c>
    </row>
    <row r="3" spans="1:12" s="12" customFormat="1" ht="95.25" customHeight="1" x14ac:dyDescent="0.25">
      <c r="A3" s="34"/>
      <c r="B3" s="34"/>
      <c r="C3" s="34"/>
      <c r="D3" s="34"/>
      <c r="E3" s="34"/>
      <c r="F3" s="34"/>
      <c r="G3" s="34"/>
      <c r="H3" s="34"/>
      <c r="I3" s="36"/>
      <c r="J3" s="36"/>
      <c r="K3" s="36"/>
      <c r="L3" s="36"/>
    </row>
    <row r="4" spans="1:12" s="12" customFormat="1" ht="20.25" x14ac:dyDescent="0.25">
      <c r="A4" s="26">
        <f>SUBTOTAL(2,A$5:A$1048576)</f>
        <v>9</v>
      </c>
      <c r="B4" s="27"/>
      <c r="C4" s="27"/>
      <c r="D4" s="27"/>
      <c r="E4" s="27"/>
      <c r="F4" s="27"/>
      <c r="G4" s="27"/>
      <c r="H4" s="27"/>
      <c r="I4" s="27">
        <f>SUBTOTAL(9,$I$5:$I$88385)</f>
        <v>28443</v>
      </c>
      <c r="J4" s="27">
        <f>SUBTOTAL(9,$J$5:$J$418385)</f>
        <v>0</v>
      </c>
      <c r="K4" s="27">
        <f>SUBTOTAL(9,$K$5:$K$418385)</f>
        <v>28443</v>
      </c>
      <c r="L4" s="27"/>
    </row>
    <row r="5" spans="1:12" s="24" customFormat="1" ht="40.5" customHeight="1" x14ac:dyDescent="0.25">
      <c r="A5" s="2">
        <v>1</v>
      </c>
      <c r="B5" s="3" t="s">
        <v>55</v>
      </c>
      <c r="C5" s="28" t="s">
        <v>79</v>
      </c>
      <c r="D5" s="13" t="s">
        <v>86</v>
      </c>
      <c r="E5" s="13" t="s">
        <v>87</v>
      </c>
      <c r="F5" s="2" t="s">
        <v>12</v>
      </c>
      <c r="G5" s="2" t="s">
        <v>12</v>
      </c>
      <c r="H5" s="2" t="s">
        <v>110</v>
      </c>
      <c r="I5" s="4">
        <v>4250</v>
      </c>
      <c r="J5" s="4">
        <v>0</v>
      </c>
      <c r="K5" s="4">
        <f>I5+J5</f>
        <v>4250</v>
      </c>
      <c r="L5" s="29">
        <v>0.85</v>
      </c>
    </row>
    <row r="6" spans="1:12" s="24" customFormat="1" ht="40.5" customHeight="1" x14ac:dyDescent="0.25">
      <c r="A6" s="2">
        <v>2</v>
      </c>
      <c r="B6" s="3" t="s">
        <v>55</v>
      </c>
      <c r="C6" s="28" t="s">
        <v>80</v>
      </c>
      <c r="D6" s="13" t="s">
        <v>88</v>
      </c>
      <c r="E6" s="13" t="s">
        <v>89</v>
      </c>
      <c r="F6" s="2" t="s">
        <v>12</v>
      </c>
      <c r="G6" s="2" t="s">
        <v>12</v>
      </c>
      <c r="H6" s="2" t="s">
        <v>110</v>
      </c>
      <c r="I6" s="4">
        <v>894</v>
      </c>
      <c r="J6" s="4">
        <v>0</v>
      </c>
      <c r="K6" s="4">
        <v>894</v>
      </c>
      <c r="L6" s="29">
        <v>0.24</v>
      </c>
    </row>
    <row r="7" spans="1:12" s="24" customFormat="1" ht="40.5" customHeight="1" x14ac:dyDescent="0.25">
      <c r="A7" s="2">
        <v>3</v>
      </c>
      <c r="B7" s="3" t="s">
        <v>55</v>
      </c>
      <c r="C7" s="28" t="s">
        <v>81</v>
      </c>
      <c r="D7" s="13" t="s">
        <v>90</v>
      </c>
      <c r="E7" s="13" t="s">
        <v>91</v>
      </c>
      <c r="F7" s="2" t="s">
        <v>12</v>
      </c>
      <c r="G7" s="2" t="s">
        <v>12</v>
      </c>
      <c r="H7" s="2" t="s">
        <v>110</v>
      </c>
      <c r="I7" s="4">
        <v>896</v>
      </c>
      <c r="J7" s="4">
        <v>0</v>
      </c>
      <c r="K7" s="4">
        <v>896</v>
      </c>
      <c r="L7" s="29">
        <v>0.23499999999999999</v>
      </c>
    </row>
    <row r="8" spans="1:12" s="24" customFormat="1" ht="40.5" customHeight="1" x14ac:dyDescent="0.25">
      <c r="A8" s="2">
        <v>4</v>
      </c>
      <c r="B8" s="3" t="s">
        <v>55</v>
      </c>
      <c r="C8" s="28" t="s">
        <v>82</v>
      </c>
      <c r="D8" s="13" t="s">
        <v>92</v>
      </c>
      <c r="E8" s="13" t="s">
        <v>93</v>
      </c>
      <c r="F8" s="2" t="s">
        <v>12</v>
      </c>
      <c r="G8" s="2" t="s">
        <v>12</v>
      </c>
      <c r="H8" s="2" t="s">
        <v>110</v>
      </c>
      <c r="I8" s="4">
        <v>879</v>
      </c>
      <c r="J8" s="4">
        <v>0</v>
      </c>
      <c r="K8" s="4">
        <v>879</v>
      </c>
      <c r="L8" s="29">
        <v>0.23</v>
      </c>
    </row>
    <row r="9" spans="1:12" s="24" customFormat="1" ht="40.5" customHeight="1" x14ac:dyDescent="0.25">
      <c r="A9" s="2">
        <v>5</v>
      </c>
      <c r="B9" s="3" t="s">
        <v>55</v>
      </c>
      <c r="C9" s="28" t="s">
        <v>83</v>
      </c>
      <c r="D9" s="13" t="s">
        <v>94</v>
      </c>
      <c r="E9" s="13" t="s">
        <v>95</v>
      </c>
      <c r="F9" s="2" t="s">
        <v>72</v>
      </c>
      <c r="G9" s="2" t="s">
        <v>12</v>
      </c>
      <c r="H9" s="2" t="s">
        <v>110</v>
      </c>
      <c r="I9" s="4">
        <v>1262</v>
      </c>
      <c r="J9" s="4">
        <v>0</v>
      </c>
      <c r="K9" s="4">
        <v>1262</v>
      </c>
      <c r="L9" s="29">
        <v>0.34</v>
      </c>
    </row>
    <row r="10" spans="1:12" s="24" customFormat="1" ht="40.5" customHeight="1" x14ac:dyDescent="0.25">
      <c r="A10" s="2">
        <v>6</v>
      </c>
      <c r="B10" s="3" t="s">
        <v>55</v>
      </c>
      <c r="C10" s="28" t="s">
        <v>84</v>
      </c>
      <c r="D10" s="13" t="s">
        <v>96</v>
      </c>
      <c r="E10" s="13" t="s">
        <v>97</v>
      </c>
      <c r="F10" s="2" t="s">
        <v>72</v>
      </c>
      <c r="G10" s="2" t="s">
        <v>12</v>
      </c>
      <c r="H10" s="2" t="s">
        <v>110</v>
      </c>
      <c r="I10" s="4">
        <v>2008</v>
      </c>
      <c r="J10" s="4">
        <v>0</v>
      </c>
      <c r="K10" s="4">
        <v>2008</v>
      </c>
      <c r="L10" s="29">
        <v>0.54500000000000004</v>
      </c>
    </row>
    <row r="11" spans="1:12" s="25" customFormat="1" ht="40.5" customHeight="1" x14ac:dyDescent="0.25">
      <c r="A11" s="2">
        <v>7</v>
      </c>
      <c r="B11" s="3" t="s">
        <v>55</v>
      </c>
      <c r="C11" s="28" t="s">
        <v>85</v>
      </c>
      <c r="D11" s="13" t="s">
        <v>98</v>
      </c>
      <c r="E11" s="13" t="s">
        <v>99</v>
      </c>
      <c r="F11" s="2" t="s">
        <v>72</v>
      </c>
      <c r="G11" s="2" t="s">
        <v>12</v>
      </c>
      <c r="H11" s="2" t="s">
        <v>110</v>
      </c>
      <c r="I11" s="4">
        <v>2690</v>
      </c>
      <c r="J11" s="4">
        <v>0</v>
      </c>
      <c r="K11" s="4">
        <v>2690</v>
      </c>
      <c r="L11" s="29">
        <v>0.6</v>
      </c>
    </row>
    <row r="12" spans="1:12" ht="38.25" customHeight="1" x14ac:dyDescent="0.3">
      <c r="A12" s="31">
        <v>8</v>
      </c>
      <c r="B12" s="31" t="s">
        <v>55</v>
      </c>
      <c r="C12" s="30" t="s">
        <v>118</v>
      </c>
      <c r="D12" s="31" t="s">
        <v>119</v>
      </c>
      <c r="E12" s="31" t="s">
        <v>120</v>
      </c>
      <c r="F12" s="31" t="s">
        <v>12</v>
      </c>
      <c r="G12" s="31" t="s">
        <v>12</v>
      </c>
      <c r="H12" s="31" t="s">
        <v>110</v>
      </c>
      <c r="I12" s="32">
        <v>9594</v>
      </c>
      <c r="J12" s="32">
        <v>0</v>
      </c>
      <c r="K12" s="32">
        <v>9594</v>
      </c>
      <c r="L12" s="32">
        <v>1.7</v>
      </c>
    </row>
    <row r="13" spans="1:12" ht="35.25" customHeight="1" x14ac:dyDescent="0.3">
      <c r="A13" s="31">
        <v>9</v>
      </c>
      <c r="B13" s="31" t="s">
        <v>55</v>
      </c>
      <c r="C13" s="30" t="s">
        <v>121</v>
      </c>
      <c r="D13" s="31" t="s">
        <v>120</v>
      </c>
      <c r="E13" s="31" t="s">
        <v>122</v>
      </c>
      <c r="F13" s="31" t="s">
        <v>12</v>
      </c>
      <c r="G13" s="31" t="s">
        <v>12</v>
      </c>
      <c r="H13" s="31" t="s">
        <v>110</v>
      </c>
      <c r="I13" s="32">
        <v>5970</v>
      </c>
      <c r="J13" s="32">
        <v>0</v>
      </c>
      <c r="K13" s="32">
        <v>5970</v>
      </c>
      <c r="L13" s="32">
        <v>1.536</v>
      </c>
    </row>
  </sheetData>
  <autoFilter ref="A4:M11"/>
  <mergeCells count="13">
    <mergeCell ref="H2:H3"/>
    <mergeCell ref="F2:F3"/>
    <mergeCell ref="G2:G3"/>
    <mergeCell ref="L2:L3"/>
    <mergeCell ref="A1:L1"/>
    <mergeCell ref="A2:A3"/>
    <mergeCell ref="B2:B3"/>
    <mergeCell ref="C2:C3"/>
    <mergeCell ref="D2:D3"/>
    <mergeCell ref="E2:E3"/>
    <mergeCell ref="I2:I3"/>
    <mergeCell ref="J2:J3"/>
    <mergeCell ref="K2:K3"/>
  </mergeCells>
  <conditionalFormatting sqref="C12:C1048576 C1:C4">
    <cfRule type="duplicateValues" dxfId="4" priority="3583"/>
  </conditionalFormatting>
  <conditionalFormatting sqref="C12:C1048576">
    <cfRule type="duplicateValues" dxfId="3" priority="3585"/>
  </conditionalFormatting>
  <conditionalFormatting sqref="D12:E1048576 D1:E4">
    <cfRule type="duplicateValues" dxfId="2" priority="1892"/>
  </conditionalFormatting>
  <conditionalFormatting sqref="D12:E1048576">
    <cfRule type="duplicateValues" dxfId="1" priority="1842"/>
  </conditionalFormatting>
  <conditionalFormatting sqref="D5:E11">
    <cfRule type="duplicateValues" dxfId="0" priority="3593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zoomScale="70" zoomScaleNormal="70" workbookViewId="0">
      <selection activeCell="I6" sqref="I6"/>
    </sheetView>
  </sheetViews>
  <sheetFormatPr defaultColWidth="19.5703125" defaultRowHeight="15" x14ac:dyDescent="0.25"/>
  <cols>
    <col min="1" max="1" width="4" style="21" customWidth="1"/>
    <col min="2" max="2" width="6.28515625" style="21" bestFit="1" customWidth="1"/>
    <col min="3" max="3" width="17.42578125" style="21" customWidth="1"/>
    <col min="4" max="4" width="19.5703125" style="21"/>
    <col min="5" max="13" width="20.28515625" style="21" customWidth="1"/>
    <col min="14" max="16384" width="19.5703125" style="21"/>
  </cols>
  <sheetData>
    <row r="1" spans="2:13" customFormat="1" ht="15.75" x14ac:dyDescent="0.25">
      <c r="B1" s="16"/>
      <c r="C1" s="16"/>
      <c r="D1" s="16"/>
      <c r="E1" s="39" t="s">
        <v>105</v>
      </c>
      <c r="F1" s="39"/>
      <c r="G1" s="39"/>
      <c r="H1" s="39" t="s">
        <v>108</v>
      </c>
      <c r="I1" s="39"/>
      <c r="J1" s="39"/>
      <c r="K1" s="39" t="s">
        <v>109</v>
      </c>
      <c r="L1" s="39"/>
      <c r="M1" s="39"/>
    </row>
    <row r="2" spans="2:13" customFormat="1" ht="15.75" x14ac:dyDescent="0.25">
      <c r="B2" s="22" t="s">
        <v>104</v>
      </c>
      <c r="C2" s="22" t="s">
        <v>64</v>
      </c>
      <c r="D2" s="22" t="s">
        <v>18</v>
      </c>
      <c r="E2" s="22" t="s">
        <v>106</v>
      </c>
      <c r="F2" s="22" t="s">
        <v>111</v>
      </c>
      <c r="G2" s="22" t="s">
        <v>69</v>
      </c>
      <c r="H2" s="22" t="s">
        <v>107</v>
      </c>
      <c r="I2" s="22" t="s">
        <v>111</v>
      </c>
      <c r="J2" s="22" t="s">
        <v>69</v>
      </c>
      <c r="K2" s="22" t="s">
        <v>106</v>
      </c>
      <c r="L2" s="22" t="s">
        <v>111</v>
      </c>
      <c r="M2" s="22" t="s">
        <v>69</v>
      </c>
    </row>
    <row r="3" spans="2:13" customFormat="1" ht="15.75" x14ac:dyDescent="0.25">
      <c r="B3" s="16"/>
      <c r="C3" s="16"/>
      <c r="D3" s="16"/>
      <c r="E3" s="17">
        <f>SUM(E4:E58)</f>
        <v>8895459000</v>
      </c>
      <c r="F3" s="17">
        <f t="shared" ref="F3:L3" si="0">SUM(F4:F58)</f>
        <v>1580881830</v>
      </c>
      <c r="G3" s="17">
        <f t="shared" si="0"/>
        <v>10476340830</v>
      </c>
      <c r="H3" s="17" t="e">
        <f t="shared" si="0"/>
        <v>#REF!</v>
      </c>
      <c r="I3" s="17" t="e">
        <f t="shared" si="0"/>
        <v>#REF!</v>
      </c>
      <c r="J3" s="17" t="e">
        <f t="shared" si="0"/>
        <v>#REF!</v>
      </c>
      <c r="K3" s="17" t="e">
        <f>SUM(K4:K58)</f>
        <v>#REF!</v>
      </c>
      <c r="L3" s="17" t="e">
        <f t="shared" si="0"/>
        <v>#REF!</v>
      </c>
      <c r="M3" s="17" t="e">
        <f>SUM(M4:M58)</f>
        <v>#REF!</v>
      </c>
    </row>
    <row r="4" spans="2:13" ht="31.5" x14ac:dyDescent="0.25">
      <c r="B4" s="20">
        <v>1</v>
      </c>
      <c r="C4" s="18" t="s">
        <v>62</v>
      </c>
      <c r="D4" s="18" t="s">
        <v>73</v>
      </c>
      <c r="E4" s="23">
        <v>268252000</v>
      </c>
      <c r="F4" s="23">
        <v>0</v>
      </c>
      <c r="G4" s="19">
        <f>E4+F4</f>
        <v>268252000</v>
      </c>
      <c r="H4" s="19" t="e">
        <f>SUMIFS('План ремонта МУН 2025'!#REF!,'План ремонта МУН 2025'!#REF!,"дотация",'План ремонта МУН 2025'!$B:$B,Лист1!C4)</f>
        <v>#REF!</v>
      </c>
      <c r="I4" s="19" t="e">
        <f>SUMIFS('План ремонта МУН 2025'!#REF!,'План ремонта МУН 2025'!#REF!,"субсидия",'План ремонта МУН 2025'!$B:$B,Лист1!C4)</f>
        <v>#REF!</v>
      </c>
      <c r="J4" s="19" t="e">
        <f>H4+I4</f>
        <v>#REF!</v>
      </c>
      <c r="K4" s="19" t="e">
        <f>E4-H4</f>
        <v>#REF!</v>
      </c>
      <c r="L4" s="19" t="e">
        <f>F4-I4</f>
        <v>#REF!</v>
      </c>
      <c r="M4" s="19" t="e">
        <f>K4+L4</f>
        <v>#REF!</v>
      </c>
    </row>
    <row r="5" spans="2:13" ht="31.5" x14ac:dyDescent="0.25">
      <c r="B5" s="20">
        <v>2</v>
      </c>
      <c r="C5" s="18" t="s">
        <v>19</v>
      </c>
      <c r="D5" s="18" t="s">
        <v>102</v>
      </c>
      <c r="E5" s="23">
        <v>309819000</v>
      </c>
      <c r="F5" s="23">
        <v>0</v>
      </c>
      <c r="G5" s="19">
        <f t="shared" ref="G5:G58" si="1">E5+F5</f>
        <v>309819000</v>
      </c>
      <c r="H5" s="19" t="e">
        <f>SUMIFS('План ремонта МУН 2025'!#REF!,'План ремонта МУН 2025'!#REF!,"дотация",'План ремонта МУН 2025'!$B:$B,Лист1!C5)</f>
        <v>#REF!</v>
      </c>
      <c r="I5" s="19" t="e">
        <f>SUMIFS('План ремонта МУН 2025'!#REF!,'План ремонта МУН 2025'!#REF!,"субсидия",'План ремонта МУН 2025'!$B:$B,Лист1!C5)</f>
        <v>#REF!</v>
      </c>
      <c r="J5" s="19" t="e">
        <f t="shared" ref="J5:J58" si="2">H5+I5</f>
        <v>#REF!</v>
      </c>
      <c r="K5" s="19" t="e">
        <f t="shared" ref="K5:K58" si="3">E5-H5</f>
        <v>#REF!</v>
      </c>
      <c r="L5" s="19" t="e">
        <f t="shared" ref="L5:L58" si="4">F5-I5</f>
        <v>#REF!</v>
      </c>
      <c r="M5" s="19" t="e">
        <f t="shared" ref="M5:M58" si="5">K5+L5</f>
        <v>#REF!</v>
      </c>
    </row>
    <row r="6" spans="2:13" ht="31.5" x14ac:dyDescent="0.25">
      <c r="B6" s="20">
        <v>3</v>
      </c>
      <c r="C6" s="18" t="s">
        <v>47</v>
      </c>
      <c r="D6" s="18" t="s">
        <v>73</v>
      </c>
      <c r="E6" s="23">
        <v>25046000</v>
      </c>
      <c r="F6" s="23">
        <v>8750000</v>
      </c>
      <c r="G6" s="19">
        <f t="shared" si="1"/>
        <v>33796000</v>
      </c>
      <c r="H6" s="19" t="e">
        <f>SUMIFS('План ремонта МУН 2025'!#REF!,'План ремонта МУН 2025'!#REF!,"дотация",'План ремонта МУН 2025'!$B:$B,Лист1!C6)</f>
        <v>#REF!</v>
      </c>
      <c r="I6" s="19" t="e">
        <f>SUMIFS('План ремонта МУН 2025'!#REF!,'План ремонта МУН 2025'!#REF!,"субсидия",'План ремонта МУН 2025'!$B:$B,Лист1!C6)</f>
        <v>#REF!</v>
      </c>
      <c r="J6" s="19" t="e">
        <f t="shared" si="2"/>
        <v>#REF!</v>
      </c>
      <c r="K6" s="19" t="e">
        <f t="shared" si="3"/>
        <v>#REF!</v>
      </c>
      <c r="L6" s="19" t="e">
        <f t="shared" si="4"/>
        <v>#REF!</v>
      </c>
      <c r="M6" s="19" t="e">
        <f t="shared" si="5"/>
        <v>#REF!</v>
      </c>
    </row>
    <row r="7" spans="2:13" ht="31.5" x14ac:dyDescent="0.25">
      <c r="B7" s="20">
        <v>4</v>
      </c>
      <c r="C7" s="18" t="s">
        <v>20</v>
      </c>
      <c r="D7" s="18" t="s">
        <v>75</v>
      </c>
      <c r="E7" s="23">
        <v>7375000</v>
      </c>
      <c r="F7" s="23">
        <v>29519000</v>
      </c>
      <c r="G7" s="19">
        <f t="shared" si="1"/>
        <v>36894000</v>
      </c>
      <c r="H7" s="19" t="e">
        <f>SUMIFS('План ремонта МУН 2025'!#REF!,'План ремонта МУН 2025'!#REF!,"дотация",'План ремонта МУН 2025'!$B:$B,Лист1!C7)</f>
        <v>#REF!</v>
      </c>
      <c r="I7" s="19" t="e">
        <f>SUMIFS('План ремонта МУН 2025'!#REF!,'План ремонта МУН 2025'!#REF!,"субсидия",'План ремонта МУН 2025'!$B:$B,Лист1!C7)</f>
        <v>#REF!</v>
      </c>
      <c r="J7" s="19" t="e">
        <f t="shared" si="2"/>
        <v>#REF!</v>
      </c>
      <c r="K7" s="19" t="e">
        <f t="shared" si="3"/>
        <v>#REF!</v>
      </c>
      <c r="L7" s="19" t="e">
        <f t="shared" si="4"/>
        <v>#REF!</v>
      </c>
      <c r="M7" s="19" t="e">
        <f t="shared" si="5"/>
        <v>#REF!</v>
      </c>
    </row>
    <row r="8" spans="2:13" ht="31.5" x14ac:dyDescent="0.25">
      <c r="B8" s="20">
        <v>5</v>
      </c>
      <c r="C8" s="18" t="s">
        <v>70</v>
      </c>
      <c r="D8" s="18" t="s">
        <v>74</v>
      </c>
      <c r="E8" s="23">
        <v>123548000</v>
      </c>
      <c r="F8" s="23">
        <v>49929460</v>
      </c>
      <c r="G8" s="19">
        <f t="shared" si="1"/>
        <v>173477460</v>
      </c>
      <c r="H8" s="19" t="e">
        <f>SUMIFS('План ремонта МУН 2025'!#REF!,'План ремонта МУН 2025'!#REF!,"дотация",'План ремонта МУН 2025'!$B:$B,Лист1!C8)</f>
        <v>#REF!</v>
      </c>
      <c r="I8" s="19" t="e">
        <f>SUMIFS('План ремонта МУН 2025'!#REF!,'План ремонта МУН 2025'!#REF!,"субсидия",'План ремонта МУН 2025'!$B:$B,Лист1!C8)</f>
        <v>#REF!</v>
      </c>
      <c r="J8" s="19" t="e">
        <f t="shared" si="2"/>
        <v>#REF!</v>
      </c>
      <c r="K8" s="19" t="e">
        <f t="shared" si="3"/>
        <v>#REF!</v>
      </c>
      <c r="L8" s="19" t="e">
        <f t="shared" si="4"/>
        <v>#REF!</v>
      </c>
      <c r="M8" s="19" t="e">
        <f t="shared" si="5"/>
        <v>#REF!</v>
      </c>
    </row>
    <row r="9" spans="2:13" ht="47.25" x14ac:dyDescent="0.25">
      <c r="B9" s="20">
        <v>6</v>
      </c>
      <c r="C9" s="18" t="s">
        <v>100</v>
      </c>
      <c r="D9" s="18" t="s">
        <v>103</v>
      </c>
      <c r="E9" s="23">
        <v>329507000</v>
      </c>
      <c r="F9" s="23">
        <v>0</v>
      </c>
      <c r="G9" s="19">
        <f t="shared" si="1"/>
        <v>329507000</v>
      </c>
      <c r="H9" s="19" t="e">
        <f>SUMIFS('План ремонта МУН 2025'!#REF!,'План ремонта МУН 2025'!#REF!,"дотация",'План ремонта МУН 2025'!$B:$B,Лист1!C9)</f>
        <v>#REF!</v>
      </c>
      <c r="I9" s="19" t="e">
        <f>SUMIFS('План ремонта МУН 2025'!#REF!,'План ремонта МУН 2025'!#REF!,"субсидия",'План ремонта МУН 2025'!$B:$B,Лист1!C9)</f>
        <v>#REF!</v>
      </c>
      <c r="J9" s="19" t="e">
        <f t="shared" si="2"/>
        <v>#REF!</v>
      </c>
      <c r="K9" s="19" t="e">
        <f t="shared" si="3"/>
        <v>#REF!</v>
      </c>
      <c r="L9" s="19" t="e">
        <f t="shared" si="4"/>
        <v>#REF!</v>
      </c>
      <c r="M9" s="19" t="e">
        <f t="shared" si="5"/>
        <v>#REF!</v>
      </c>
    </row>
    <row r="10" spans="2:13" ht="31.5" x14ac:dyDescent="0.25">
      <c r="B10" s="20">
        <v>7</v>
      </c>
      <c r="C10" s="18" t="s">
        <v>21</v>
      </c>
      <c r="D10" s="18" t="s">
        <v>75</v>
      </c>
      <c r="E10" s="23">
        <v>1779000</v>
      </c>
      <c r="F10" s="23">
        <v>0</v>
      </c>
      <c r="G10" s="19">
        <f t="shared" si="1"/>
        <v>1779000</v>
      </c>
      <c r="H10" s="19" t="e">
        <f>SUMIFS('План ремонта МУН 2025'!#REF!,'План ремонта МУН 2025'!#REF!,"дотация",'План ремонта МУН 2025'!$B:$B,Лист1!C10)</f>
        <v>#REF!</v>
      </c>
      <c r="I10" s="19" t="e">
        <f>SUMIFS('План ремонта МУН 2025'!#REF!,'План ремонта МУН 2025'!#REF!,"субсидия",'План ремонта МУН 2025'!$B:$B,Лист1!C10)</f>
        <v>#REF!</v>
      </c>
      <c r="J10" s="19" t="e">
        <f t="shared" si="2"/>
        <v>#REF!</v>
      </c>
      <c r="K10" s="19" t="e">
        <f t="shared" si="3"/>
        <v>#REF!</v>
      </c>
      <c r="L10" s="19" t="e">
        <f t="shared" si="4"/>
        <v>#REF!</v>
      </c>
      <c r="M10" s="19" t="e">
        <f t="shared" si="5"/>
        <v>#REF!</v>
      </c>
    </row>
    <row r="11" spans="2:13" ht="47.25" x14ac:dyDescent="0.25">
      <c r="B11" s="20">
        <v>8</v>
      </c>
      <c r="C11" s="18" t="s">
        <v>22</v>
      </c>
      <c r="D11" s="18" t="s">
        <v>103</v>
      </c>
      <c r="E11" s="23">
        <v>21623000</v>
      </c>
      <c r="F11" s="23">
        <v>0</v>
      </c>
      <c r="G11" s="19">
        <f t="shared" si="1"/>
        <v>21623000</v>
      </c>
      <c r="H11" s="19" t="e">
        <f>SUMIFS('План ремонта МУН 2025'!#REF!,'План ремонта МУН 2025'!#REF!,"дотация",'План ремонта МУН 2025'!$B:$B,Лист1!C11)</f>
        <v>#REF!</v>
      </c>
      <c r="I11" s="19" t="e">
        <f>SUMIFS('План ремонта МУН 2025'!#REF!,'План ремонта МУН 2025'!#REF!,"субсидия",'План ремонта МУН 2025'!$B:$B,Лист1!C11)</f>
        <v>#REF!</v>
      </c>
      <c r="J11" s="19" t="e">
        <f t="shared" si="2"/>
        <v>#REF!</v>
      </c>
      <c r="K11" s="19" t="e">
        <f t="shared" si="3"/>
        <v>#REF!</v>
      </c>
      <c r="L11" s="19" t="e">
        <f t="shared" si="4"/>
        <v>#REF!</v>
      </c>
      <c r="M11" s="19" t="e">
        <f t="shared" si="5"/>
        <v>#REF!</v>
      </c>
    </row>
    <row r="12" spans="2:13" ht="31.5" x14ac:dyDescent="0.25">
      <c r="B12" s="20">
        <v>9</v>
      </c>
      <c r="C12" s="18" t="s">
        <v>23</v>
      </c>
      <c r="D12" s="18" t="s">
        <v>73</v>
      </c>
      <c r="E12" s="23">
        <v>233303000</v>
      </c>
      <c r="F12" s="23">
        <v>0</v>
      </c>
      <c r="G12" s="19">
        <f t="shared" si="1"/>
        <v>233303000</v>
      </c>
      <c r="H12" s="19" t="e">
        <f>SUMIFS('План ремонта МУН 2025'!#REF!,'План ремонта МУН 2025'!#REF!,"дотация",'План ремонта МУН 2025'!$B:$B,Лист1!C12)</f>
        <v>#REF!</v>
      </c>
      <c r="I12" s="19" t="e">
        <f>SUMIFS('План ремонта МУН 2025'!#REF!,'План ремонта МУН 2025'!#REF!,"субсидия",'План ремонта МУН 2025'!$B:$B,Лист1!C12)</f>
        <v>#REF!</v>
      </c>
      <c r="J12" s="19" t="e">
        <f t="shared" si="2"/>
        <v>#REF!</v>
      </c>
      <c r="K12" s="19" t="e">
        <f t="shared" si="3"/>
        <v>#REF!</v>
      </c>
      <c r="L12" s="19" t="e">
        <f t="shared" si="4"/>
        <v>#REF!</v>
      </c>
      <c r="M12" s="19" t="e">
        <f t="shared" si="5"/>
        <v>#REF!</v>
      </c>
    </row>
    <row r="13" spans="2:13" ht="31.5" x14ac:dyDescent="0.25">
      <c r="B13" s="20">
        <v>10</v>
      </c>
      <c r="C13" s="18" t="s">
        <v>24</v>
      </c>
      <c r="D13" s="18" t="s">
        <v>102</v>
      </c>
      <c r="E13" s="23">
        <v>59563000</v>
      </c>
      <c r="F13" s="23">
        <v>0</v>
      </c>
      <c r="G13" s="19">
        <f t="shared" si="1"/>
        <v>59563000</v>
      </c>
      <c r="H13" s="19" t="e">
        <f>SUMIFS('План ремонта МУН 2025'!#REF!,'План ремонта МУН 2025'!#REF!,"дотация",'План ремонта МУН 2025'!$B:$B,Лист1!C13)</f>
        <v>#REF!</v>
      </c>
      <c r="I13" s="19" t="e">
        <f>SUMIFS('План ремонта МУН 2025'!#REF!,'План ремонта МУН 2025'!#REF!,"субсидия",'План ремонта МУН 2025'!$B:$B,Лист1!C13)</f>
        <v>#REF!</v>
      </c>
      <c r="J13" s="19" t="e">
        <f t="shared" si="2"/>
        <v>#REF!</v>
      </c>
      <c r="K13" s="19" t="e">
        <f t="shared" si="3"/>
        <v>#REF!</v>
      </c>
      <c r="L13" s="19" t="e">
        <f t="shared" si="4"/>
        <v>#REF!</v>
      </c>
      <c r="M13" s="19" t="e">
        <f t="shared" si="5"/>
        <v>#REF!</v>
      </c>
    </row>
    <row r="14" spans="2:13" ht="31.5" x14ac:dyDescent="0.25">
      <c r="B14" s="20">
        <v>11</v>
      </c>
      <c r="C14" s="18" t="s">
        <v>25</v>
      </c>
      <c r="D14" s="18" t="s">
        <v>74</v>
      </c>
      <c r="E14" s="23">
        <v>261342000</v>
      </c>
      <c r="F14" s="23">
        <v>0</v>
      </c>
      <c r="G14" s="19">
        <f t="shared" si="1"/>
        <v>261342000</v>
      </c>
      <c r="H14" s="19" t="e">
        <f>SUMIFS('План ремонта МУН 2025'!#REF!,'План ремонта МУН 2025'!#REF!,"дотация",'План ремонта МУН 2025'!$B:$B,Лист1!C14)</f>
        <v>#REF!</v>
      </c>
      <c r="I14" s="19" t="e">
        <f>SUMIFS('План ремонта МУН 2025'!#REF!,'План ремонта МУН 2025'!#REF!,"субсидия",'План ремонта МУН 2025'!$B:$B,Лист1!C14)</f>
        <v>#REF!</v>
      </c>
      <c r="J14" s="19" t="e">
        <f t="shared" si="2"/>
        <v>#REF!</v>
      </c>
      <c r="K14" s="19" t="e">
        <f t="shared" si="3"/>
        <v>#REF!</v>
      </c>
      <c r="L14" s="19" t="e">
        <f t="shared" si="4"/>
        <v>#REF!</v>
      </c>
      <c r="M14" s="19" t="e">
        <f t="shared" si="5"/>
        <v>#REF!</v>
      </c>
    </row>
    <row r="15" spans="2:13" ht="31.5" x14ac:dyDescent="0.25">
      <c r="B15" s="20">
        <v>12</v>
      </c>
      <c r="C15" s="18" t="s">
        <v>45</v>
      </c>
      <c r="D15" s="18" t="s">
        <v>73</v>
      </c>
      <c r="E15" s="23">
        <v>53357000</v>
      </c>
      <c r="F15" s="23">
        <v>65975000</v>
      </c>
      <c r="G15" s="19">
        <f t="shared" si="1"/>
        <v>119332000</v>
      </c>
      <c r="H15" s="19" t="e">
        <f>SUMIFS('План ремонта МУН 2025'!#REF!,'План ремонта МУН 2025'!#REF!,"дотация",'План ремонта МУН 2025'!$B:$B,Лист1!C15)</f>
        <v>#REF!</v>
      </c>
      <c r="I15" s="19" t="e">
        <f>SUMIFS('План ремонта МУН 2025'!#REF!,'План ремонта МУН 2025'!#REF!,"субсидия",'План ремонта МУН 2025'!$B:$B,Лист1!C15)</f>
        <v>#REF!</v>
      </c>
      <c r="J15" s="19" t="e">
        <f t="shared" si="2"/>
        <v>#REF!</v>
      </c>
      <c r="K15" s="19" t="e">
        <f t="shared" si="3"/>
        <v>#REF!</v>
      </c>
      <c r="L15" s="19" t="e">
        <f t="shared" si="4"/>
        <v>#REF!</v>
      </c>
      <c r="M15" s="19" t="e">
        <f t="shared" si="5"/>
        <v>#REF!</v>
      </c>
    </row>
    <row r="16" spans="2:13" ht="31.5" x14ac:dyDescent="0.25">
      <c r="B16" s="20">
        <v>13</v>
      </c>
      <c r="C16" s="18" t="s">
        <v>26</v>
      </c>
      <c r="D16" s="18" t="s">
        <v>76</v>
      </c>
      <c r="E16" s="23">
        <v>119300000</v>
      </c>
      <c r="F16" s="23">
        <v>134430000</v>
      </c>
      <c r="G16" s="19">
        <f t="shared" si="1"/>
        <v>253730000</v>
      </c>
      <c r="H16" s="19" t="e">
        <f>SUMIFS('План ремонта МУН 2025'!#REF!,'План ремонта МУН 2025'!#REF!,"дотация",'План ремонта МУН 2025'!$B:$B,Лист1!C16)</f>
        <v>#REF!</v>
      </c>
      <c r="I16" s="19" t="e">
        <f>SUMIFS('План ремонта МУН 2025'!#REF!,'План ремонта МУН 2025'!#REF!,"субсидия",'План ремонта МУН 2025'!$B:$B,Лист1!C16)</f>
        <v>#REF!</v>
      </c>
      <c r="J16" s="19" t="e">
        <f t="shared" si="2"/>
        <v>#REF!</v>
      </c>
      <c r="K16" s="19" t="e">
        <f t="shared" si="3"/>
        <v>#REF!</v>
      </c>
      <c r="L16" s="19" t="e">
        <f t="shared" si="4"/>
        <v>#REF!</v>
      </c>
      <c r="M16" s="19" t="e">
        <f t="shared" si="5"/>
        <v>#REF!</v>
      </c>
    </row>
    <row r="17" spans="2:13" ht="47.25" x14ac:dyDescent="0.25">
      <c r="B17" s="20">
        <v>14</v>
      </c>
      <c r="C17" s="18" t="s">
        <v>46</v>
      </c>
      <c r="D17" s="18" t="s">
        <v>103</v>
      </c>
      <c r="E17" s="23">
        <v>17624000</v>
      </c>
      <c r="F17" s="23">
        <v>41990250</v>
      </c>
      <c r="G17" s="19">
        <f t="shared" si="1"/>
        <v>59614250</v>
      </c>
      <c r="H17" s="19" t="e">
        <f>SUMIFS('План ремонта МУН 2025'!#REF!,'План ремонта МУН 2025'!#REF!,"дотация",'План ремонта МУН 2025'!$B:$B,Лист1!C17)</f>
        <v>#REF!</v>
      </c>
      <c r="I17" s="19" t="e">
        <f>SUMIFS('План ремонта МУН 2025'!#REF!,'План ремонта МУН 2025'!#REF!,"субсидия",'План ремонта МУН 2025'!$B:$B,Лист1!C17)</f>
        <v>#REF!</v>
      </c>
      <c r="J17" s="19" t="e">
        <f t="shared" si="2"/>
        <v>#REF!</v>
      </c>
      <c r="K17" s="19" t="e">
        <f t="shared" si="3"/>
        <v>#REF!</v>
      </c>
      <c r="L17" s="19" t="e">
        <f t="shared" si="4"/>
        <v>#REF!</v>
      </c>
      <c r="M17" s="19" t="e">
        <f t="shared" si="5"/>
        <v>#REF!</v>
      </c>
    </row>
    <row r="18" spans="2:13" ht="31.5" x14ac:dyDescent="0.25">
      <c r="B18" s="20">
        <v>15</v>
      </c>
      <c r="C18" s="18" t="s">
        <v>9</v>
      </c>
      <c r="D18" s="18" t="s">
        <v>75</v>
      </c>
      <c r="E18" s="23">
        <v>92584000</v>
      </c>
      <c r="F18" s="23">
        <v>59769730</v>
      </c>
      <c r="G18" s="19">
        <f t="shared" si="1"/>
        <v>152353730</v>
      </c>
      <c r="H18" s="19" t="e">
        <f>SUMIFS('План ремонта МУН 2025'!#REF!,'План ремонта МУН 2025'!#REF!,"дотация",'План ремонта МУН 2025'!$B:$B,Лист1!C18)</f>
        <v>#REF!</v>
      </c>
      <c r="I18" s="19" t="e">
        <f>SUMIFS('План ремонта МУН 2025'!#REF!,'План ремонта МУН 2025'!#REF!,"субсидия",'План ремонта МУН 2025'!$B:$B,Лист1!C18)</f>
        <v>#REF!</v>
      </c>
      <c r="J18" s="19" t="e">
        <f t="shared" si="2"/>
        <v>#REF!</v>
      </c>
      <c r="K18" s="19" t="e">
        <f t="shared" si="3"/>
        <v>#REF!</v>
      </c>
      <c r="L18" s="19" t="e">
        <f t="shared" si="4"/>
        <v>#REF!</v>
      </c>
      <c r="M18" s="19" t="e">
        <f t="shared" si="5"/>
        <v>#REF!</v>
      </c>
    </row>
    <row r="19" spans="2:13" ht="31.5" x14ac:dyDescent="0.25">
      <c r="B19" s="20">
        <v>16</v>
      </c>
      <c r="C19" s="18" t="s">
        <v>27</v>
      </c>
      <c r="D19" s="18" t="s">
        <v>28</v>
      </c>
      <c r="E19" s="23">
        <v>244562000</v>
      </c>
      <c r="F19" s="23">
        <v>5500000</v>
      </c>
      <c r="G19" s="19">
        <f t="shared" si="1"/>
        <v>250062000</v>
      </c>
      <c r="H19" s="19" t="e">
        <f>SUMIFS('План ремонта МУН 2025'!#REF!,'План ремонта МУН 2025'!#REF!,"дотация",'План ремонта МУН 2025'!$B:$B,Лист1!C19)</f>
        <v>#REF!</v>
      </c>
      <c r="I19" s="19" t="e">
        <f>SUMIFS('План ремонта МУН 2025'!#REF!,'План ремонта МУН 2025'!#REF!,"субсидия",'План ремонта МУН 2025'!$B:$B,Лист1!C19)</f>
        <v>#REF!</v>
      </c>
      <c r="J19" s="19" t="e">
        <f t="shared" si="2"/>
        <v>#REF!</v>
      </c>
      <c r="K19" s="19" t="e">
        <f t="shared" si="3"/>
        <v>#REF!</v>
      </c>
      <c r="L19" s="19" t="e">
        <f t="shared" si="4"/>
        <v>#REF!</v>
      </c>
      <c r="M19" s="19" t="e">
        <f t="shared" si="5"/>
        <v>#REF!</v>
      </c>
    </row>
    <row r="20" spans="2:13" ht="31.5" x14ac:dyDescent="0.25">
      <c r="B20" s="20">
        <v>17</v>
      </c>
      <c r="C20" s="18" t="s">
        <v>11</v>
      </c>
      <c r="D20" s="18" t="s">
        <v>75</v>
      </c>
      <c r="E20" s="23">
        <v>157553000</v>
      </c>
      <c r="F20" s="23">
        <v>0</v>
      </c>
      <c r="G20" s="19">
        <f t="shared" si="1"/>
        <v>157553000</v>
      </c>
      <c r="H20" s="19" t="e">
        <f>SUMIFS('План ремонта МУН 2025'!#REF!,'План ремонта МУН 2025'!#REF!,"дотация",'План ремонта МУН 2025'!$B:$B,Лист1!C20)</f>
        <v>#REF!</v>
      </c>
      <c r="I20" s="19" t="e">
        <f>SUMIFS('План ремонта МУН 2025'!#REF!,'План ремонта МУН 2025'!#REF!,"субсидия",'План ремонта МУН 2025'!$B:$B,Лист1!C20)</f>
        <v>#REF!</v>
      </c>
      <c r="J20" s="19" t="e">
        <f t="shared" si="2"/>
        <v>#REF!</v>
      </c>
      <c r="K20" s="19" t="e">
        <f t="shared" si="3"/>
        <v>#REF!</v>
      </c>
      <c r="L20" s="19" t="e">
        <f t="shared" si="4"/>
        <v>#REF!</v>
      </c>
      <c r="M20" s="19" t="e">
        <f t="shared" si="5"/>
        <v>#REF!</v>
      </c>
    </row>
    <row r="21" spans="2:13" ht="31.5" x14ac:dyDescent="0.25">
      <c r="B21" s="20">
        <v>18</v>
      </c>
      <c r="C21" s="18" t="s">
        <v>53</v>
      </c>
      <c r="D21" s="18" t="s">
        <v>74</v>
      </c>
      <c r="E21" s="23">
        <v>245604000</v>
      </c>
      <c r="F21" s="23">
        <v>25000000</v>
      </c>
      <c r="G21" s="19">
        <f t="shared" si="1"/>
        <v>270604000</v>
      </c>
      <c r="H21" s="19" t="e">
        <f>SUMIFS('План ремонта МУН 2025'!#REF!,'План ремонта МУН 2025'!#REF!,"дотация",'План ремонта МУН 2025'!$B:$B,Лист1!C21)</f>
        <v>#REF!</v>
      </c>
      <c r="I21" s="19" t="e">
        <f>SUMIFS('План ремонта МУН 2025'!#REF!,'План ремонта МУН 2025'!#REF!,"субсидия",'План ремонта МУН 2025'!$B:$B,Лист1!C21)</f>
        <v>#REF!</v>
      </c>
      <c r="J21" s="19" t="e">
        <f t="shared" si="2"/>
        <v>#REF!</v>
      </c>
      <c r="K21" s="19" t="e">
        <f t="shared" si="3"/>
        <v>#REF!</v>
      </c>
      <c r="L21" s="19" t="e">
        <f t="shared" si="4"/>
        <v>#REF!</v>
      </c>
      <c r="M21" s="19" t="e">
        <f t="shared" si="5"/>
        <v>#REF!</v>
      </c>
    </row>
    <row r="22" spans="2:13" ht="47.25" x14ac:dyDescent="0.25">
      <c r="B22" s="20">
        <v>19</v>
      </c>
      <c r="C22" s="18" t="s">
        <v>44</v>
      </c>
      <c r="D22" s="18" t="s">
        <v>103</v>
      </c>
      <c r="E22" s="23">
        <v>291604000</v>
      </c>
      <c r="F22" s="23">
        <v>120000000</v>
      </c>
      <c r="G22" s="19">
        <f t="shared" si="1"/>
        <v>411604000</v>
      </c>
      <c r="H22" s="19" t="e">
        <f>SUMIFS('План ремонта МУН 2025'!#REF!,'План ремонта МУН 2025'!#REF!,"дотация",'План ремонта МУН 2025'!$B:$B,Лист1!C22)</f>
        <v>#REF!</v>
      </c>
      <c r="I22" s="19" t="e">
        <f>SUMIFS('План ремонта МУН 2025'!#REF!,'План ремонта МУН 2025'!#REF!,"субсидия",'План ремонта МУН 2025'!$B:$B,Лист1!C22)</f>
        <v>#REF!</v>
      </c>
      <c r="J22" s="19" t="e">
        <f t="shared" si="2"/>
        <v>#REF!</v>
      </c>
      <c r="K22" s="19" t="e">
        <f t="shared" si="3"/>
        <v>#REF!</v>
      </c>
      <c r="L22" s="19" t="e">
        <f t="shared" si="4"/>
        <v>#REF!</v>
      </c>
      <c r="M22" s="19" t="e">
        <f t="shared" si="5"/>
        <v>#REF!</v>
      </c>
    </row>
    <row r="23" spans="2:13" ht="31.5" x14ac:dyDescent="0.25">
      <c r="B23" s="20">
        <v>20</v>
      </c>
      <c r="C23" s="18" t="s">
        <v>63</v>
      </c>
      <c r="D23" s="18" t="s">
        <v>102</v>
      </c>
      <c r="E23" s="23">
        <v>78536000</v>
      </c>
      <c r="F23" s="23">
        <v>214820000</v>
      </c>
      <c r="G23" s="19">
        <f t="shared" si="1"/>
        <v>293356000</v>
      </c>
      <c r="H23" s="19" t="e">
        <f>SUMIFS('План ремонта МУН 2025'!#REF!,'План ремонта МУН 2025'!#REF!,"дотация",'План ремонта МУН 2025'!$B:$B,Лист1!C23)</f>
        <v>#REF!</v>
      </c>
      <c r="I23" s="19" t="e">
        <f>SUMIFS('План ремонта МУН 2025'!#REF!,'План ремонта МУН 2025'!#REF!,"субсидия",'План ремонта МУН 2025'!$B:$B,Лист1!C23)</f>
        <v>#REF!</v>
      </c>
      <c r="J23" s="19" t="e">
        <f t="shared" si="2"/>
        <v>#REF!</v>
      </c>
      <c r="K23" s="19" t="e">
        <f t="shared" si="3"/>
        <v>#REF!</v>
      </c>
      <c r="L23" s="19" t="e">
        <f t="shared" si="4"/>
        <v>#REF!</v>
      </c>
      <c r="M23" s="19" t="e">
        <f t="shared" si="5"/>
        <v>#REF!</v>
      </c>
    </row>
    <row r="24" spans="2:13" ht="47.25" x14ac:dyDescent="0.25">
      <c r="B24" s="20">
        <v>21</v>
      </c>
      <c r="C24" s="18" t="s">
        <v>59</v>
      </c>
      <c r="D24" s="18" t="s">
        <v>103</v>
      </c>
      <c r="E24" s="23">
        <v>9360000</v>
      </c>
      <c r="F24" s="23">
        <v>46000000</v>
      </c>
      <c r="G24" s="19">
        <f t="shared" si="1"/>
        <v>55360000</v>
      </c>
      <c r="H24" s="19" t="e">
        <f>SUMIFS('План ремонта МУН 2025'!#REF!,'План ремонта МУН 2025'!#REF!,"дотация",'План ремонта МУН 2025'!$B:$B,Лист1!C24)</f>
        <v>#REF!</v>
      </c>
      <c r="I24" s="19" t="e">
        <f>SUMIFS('План ремонта МУН 2025'!#REF!,'План ремонта МУН 2025'!#REF!,"субсидия",'План ремонта МУН 2025'!$B:$B,Лист1!C24)</f>
        <v>#REF!</v>
      </c>
      <c r="J24" s="19" t="e">
        <f t="shared" si="2"/>
        <v>#REF!</v>
      </c>
      <c r="K24" s="19" t="e">
        <f t="shared" si="3"/>
        <v>#REF!</v>
      </c>
      <c r="L24" s="19" t="e">
        <f t="shared" si="4"/>
        <v>#REF!</v>
      </c>
      <c r="M24" s="19" t="e">
        <f t="shared" si="5"/>
        <v>#REF!</v>
      </c>
    </row>
    <row r="25" spans="2:13" ht="31.5" x14ac:dyDescent="0.25">
      <c r="B25" s="20">
        <v>22</v>
      </c>
      <c r="C25" s="18" t="s">
        <v>29</v>
      </c>
      <c r="D25" s="18" t="s">
        <v>28</v>
      </c>
      <c r="E25" s="23">
        <v>127914000</v>
      </c>
      <c r="F25" s="23">
        <v>70000000</v>
      </c>
      <c r="G25" s="19">
        <f t="shared" si="1"/>
        <v>197914000</v>
      </c>
      <c r="H25" s="19" t="e">
        <f>SUMIFS('План ремонта МУН 2025'!#REF!,'План ремонта МУН 2025'!#REF!,"дотация",'План ремонта МУН 2025'!$B:$B,Лист1!C25)</f>
        <v>#REF!</v>
      </c>
      <c r="I25" s="19" t="e">
        <f>SUMIFS('План ремонта МУН 2025'!#REF!,'План ремонта МУН 2025'!#REF!,"субсидия",'План ремонта МУН 2025'!$B:$B,Лист1!C25)</f>
        <v>#REF!</v>
      </c>
      <c r="J25" s="19" t="e">
        <f t="shared" si="2"/>
        <v>#REF!</v>
      </c>
      <c r="K25" s="19" t="e">
        <f t="shared" si="3"/>
        <v>#REF!</v>
      </c>
      <c r="L25" s="19" t="e">
        <f t="shared" si="4"/>
        <v>#REF!</v>
      </c>
      <c r="M25" s="19" t="e">
        <f t="shared" si="5"/>
        <v>#REF!</v>
      </c>
    </row>
    <row r="26" spans="2:13" ht="31.5" x14ac:dyDescent="0.25">
      <c r="B26" s="20">
        <v>23</v>
      </c>
      <c r="C26" s="18" t="s">
        <v>50</v>
      </c>
      <c r="D26" s="18" t="s">
        <v>75</v>
      </c>
      <c r="E26" s="23">
        <v>17230000</v>
      </c>
      <c r="F26" s="23">
        <v>0</v>
      </c>
      <c r="G26" s="19">
        <f t="shared" si="1"/>
        <v>17230000</v>
      </c>
      <c r="H26" s="19" t="e">
        <f>SUMIFS('План ремонта МУН 2025'!#REF!,'План ремонта МУН 2025'!#REF!,"дотация",'План ремонта МУН 2025'!$B:$B,Лист1!C26)</f>
        <v>#REF!</v>
      </c>
      <c r="I26" s="19" t="e">
        <f>SUMIFS('План ремонта МУН 2025'!#REF!,'План ремонта МУН 2025'!#REF!,"субсидия",'План ремонта МУН 2025'!$B:$B,Лист1!C26)</f>
        <v>#REF!</v>
      </c>
      <c r="J26" s="19" t="e">
        <f t="shared" si="2"/>
        <v>#REF!</v>
      </c>
      <c r="K26" s="19" t="e">
        <f t="shared" si="3"/>
        <v>#REF!</v>
      </c>
      <c r="L26" s="19" t="e">
        <f t="shared" si="4"/>
        <v>#REF!</v>
      </c>
      <c r="M26" s="19" t="e">
        <f t="shared" si="5"/>
        <v>#REF!</v>
      </c>
    </row>
    <row r="27" spans="2:13" ht="31.5" x14ac:dyDescent="0.25">
      <c r="B27" s="20">
        <v>24</v>
      </c>
      <c r="C27" s="18" t="s">
        <v>43</v>
      </c>
      <c r="D27" s="18" t="s">
        <v>71</v>
      </c>
      <c r="E27" s="23">
        <v>144207000</v>
      </c>
      <c r="F27" s="23">
        <v>0</v>
      </c>
      <c r="G27" s="19">
        <f t="shared" si="1"/>
        <v>144207000</v>
      </c>
      <c r="H27" s="19" t="e">
        <f>SUMIFS('План ремонта МУН 2025'!#REF!,'План ремонта МУН 2025'!#REF!,"дотация",'План ремонта МУН 2025'!$B:$B,Лист1!C27)</f>
        <v>#REF!</v>
      </c>
      <c r="I27" s="19" t="e">
        <f>SUMIFS('План ремонта МУН 2025'!#REF!,'План ремонта МУН 2025'!#REF!,"субсидия",'План ремонта МУН 2025'!$B:$B,Лист1!C27)</f>
        <v>#REF!</v>
      </c>
      <c r="J27" s="19" t="e">
        <f t="shared" si="2"/>
        <v>#REF!</v>
      </c>
      <c r="K27" s="19" t="e">
        <f t="shared" si="3"/>
        <v>#REF!</v>
      </c>
      <c r="L27" s="19" t="e">
        <f t="shared" si="4"/>
        <v>#REF!</v>
      </c>
      <c r="M27" s="19" t="e">
        <f t="shared" si="5"/>
        <v>#REF!</v>
      </c>
    </row>
    <row r="28" spans="2:13" ht="31.5" x14ac:dyDescent="0.25">
      <c r="B28" s="20">
        <v>25</v>
      </c>
      <c r="C28" s="18" t="s">
        <v>61</v>
      </c>
      <c r="D28" s="18" t="s">
        <v>102</v>
      </c>
      <c r="E28" s="23">
        <v>30447000</v>
      </c>
      <c r="F28" s="23">
        <v>58770000</v>
      </c>
      <c r="G28" s="19">
        <f t="shared" si="1"/>
        <v>89217000</v>
      </c>
      <c r="H28" s="19" t="e">
        <f>SUMIFS('План ремонта МУН 2025'!#REF!,'План ремонта МУН 2025'!#REF!,"дотация",'План ремонта МУН 2025'!$B:$B,Лист1!C28)</f>
        <v>#REF!</v>
      </c>
      <c r="I28" s="19" t="e">
        <f>SUMIFS('План ремонта МУН 2025'!#REF!,'План ремонта МУН 2025'!#REF!,"субсидия",'План ремонта МУН 2025'!$B:$B,Лист1!C28)</f>
        <v>#REF!</v>
      </c>
      <c r="J28" s="19" t="e">
        <f t="shared" si="2"/>
        <v>#REF!</v>
      </c>
      <c r="K28" s="19" t="e">
        <f t="shared" si="3"/>
        <v>#REF!</v>
      </c>
      <c r="L28" s="19" t="e">
        <f t="shared" si="4"/>
        <v>#REF!</v>
      </c>
      <c r="M28" s="19" t="e">
        <f t="shared" si="5"/>
        <v>#REF!</v>
      </c>
    </row>
    <row r="29" spans="2:13" ht="31.5" x14ac:dyDescent="0.25">
      <c r="B29" s="20">
        <v>26</v>
      </c>
      <c r="C29" s="18" t="s">
        <v>30</v>
      </c>
      <c r="D29" s="18" t="s">
        <v>102</v>
      </c>
      <c r="E29" s="23">
        <v>52361000</v>
      </c>
      <c r="F29" s="23">
        <v>119300000</v>
      </c>
      <c r="G29" s="19">
        <f t="shared" si="1"/>
        <v>171661000</v>
      </c>
      <c r="H29" s="19" t="e">
        <f>SUMIFS('План ремонта МУН 2025'!#REF!,'План ремонта МУН 2025'!#REF!,"дотация",'План ремонта МУН 2025'!$B:$B,Лист1!C29)</f>
        <v>#REF!</v>
      </c>
      <c r="I29" s="19" t="e">
        <f>SUMIFS('План ремонта МУН 2025'!#REF!,'План ремонта МУН 2025'!#REF!,"субсидия",'План ремонта МУН 2025'!$B:$B,Лист1!C29)</f>
        <v>#REF!</v>
      </c>
      <c r="J29" s="19" t="e">
        <f t="shared" si="2"/>
        <v>#REF!</v>
      </c>
      <c r="K29" s="19" t="e">
        <f t="shared" si="3"/>
        <v>#REF!</v>
      </c>
      <c r="L29" s="19" t="e">
        <f t="shared" si="4"/>
        <v>#REF!</v>
      </c>
      <c r="M29" s="19" t="e">
        <f t="shared" si="5"/>
        <v>#REF!</v>
      </c>
    </row>
    <row r="30" spans="2:13" ht="31.5" x14ac:dyDescent="0.25">
      <c r="B30" s="20">
        <v>27</v>
      </c>
      <c r="C30" s="18" t="s">
        <v>55</v>
      </c>
      <c r="D30" s="18" t="s">
        <v>74</v>
      </c>
      <c r="E30" s="23">
        <v>48689000</v>
      </c>
      <c r="F30" s="23">
        <v>29451800</v>
      </c>
      <c r="G30" s="19">
        <f t="shared" si="1"/>
        <v>78140800</v>
      </c>
      <c r="H30" s="19" t="e">
        <f>SUMIFS('План ремонта МУН 2025'!#REF!,'План ремонта МУН 2025'!#REF!,"дотация",'План ремонта МУН 2025'!$B:$B,Лист1!C30)</f>
        <v>#REF!</v>
      </c>
      <c r="I30" s="19" t="e">
        <f>SUMIFS('План ремонта МУН 2025'!#REF!,'План ремонта МУН 2025'!#REF!,"субсидия",'План ремонта МУН 2025'!$B:$B,Лист1!C30)</f>
        <v>#REF!</v>
      </c>
      <c r="J30" s="19" t="e">
        <f t="shared" si="2"/>
        <v>#REF!</v>
      </c>
      <c r="K30" s="19" t="e">
        <f t="shared" si="3"/>
        <v>#REF!</v>
      </c>
      <c r="L30" s="19" t="e">
        <f t="shared" si="4"/>
        <v>#REF!</v>
      </c>
      <c r="M30" s="19" t="e">
        <f t="shared" si="5"/>
        <v>#REF!</v>
      </c>
    </row>
    <row r="31" spans="2:13" ht="31.5" x14ac:dyDescent="0.25">
      <c r="B31" s="20">
        <v>28</v>
      </c>
      <c r="C31" s="18" t="s">
        <v>13</v>
      </c>
      <c r="D31" s="18" t="s">
        <v>75</v>
      </c>
      <c r="E31" s="23">
        <v>56600000</v>
      </c>
      <c r="F31" s="23">
        <v>25735920</v>
      </c>
      <c r="G31" s="19">
        <f t="shared" si="1"/>
        <v>82335920</v>
      </c>
      <c r="H31" s="19" t="e">
        <f>SUMIFS('План ремонта МУН 2025'!#REF!,'План ремонта МУН 2025'!#REF!,"дотация",'План ремонта МУН 2025'!$B:$B,Лист1!C31)</f>
        <v>#REF!</v>
      </c>
      <c r="I31" s="19" t="e">
        <f>SUMIFS('План ремонта МУН 2025'!#REF!,'План ремонта МУН 2025'!#REF!,"субсидия",'План ремонта МУН 2025'!$B:$B,Лист1!C31)</f>
        <v>#REF!</v>
      </c>
      <c r="J31" s="19" t="e">
        <f t="shared" si="2"/>
        <v>#REF!</v>
      </c>
      <c r="K31" s="19" t="e">
        <f t="shared" si="3"/>
        <v>#REF!</v>
      </c>
      <c r="L31" s="19" t="e">
        <f t="shared" si="4"/>
        <v>#REF!</v>
      </c>
      <c r="M31" s="19" t="e">
        <f t="shared" si="5"/>
        <v>#REF!</v>
      </c>
    </row>
    <row r="32" spans="2:13" ht="47.25" x14ac:dyDescent="0.25">
      <c r="B32" s="20">
        <v>29</v>
      </c>
      <c r="C32" s="18" t="s">
        <v>31</v>
      </c>
      <c r="D32" s="18" t="s">
        <v>103</v>
      </c>
      <c r="E32" s="23">
        <v>24903000</v>
      </c>
      <c r="F32" s="23">
        <v>0</v>
      </c>
      <c r="G32" s="19">
        <f t="shared" si="1"/>
        <v>24903000</v>
      </c>
      <c r="H32" s="19" t="e">
        <f>SUMIFS('План ремонта МУН 2025'!#REF!,'План ремонта МУН 2025'!#REF!,"дотация",'План ремонта МУН 2025'!$B:$B,Лист1!C32)</f>
        <v>#REF!</v>
      </c>
      <c r="I32" s="19" t="e">
        <f>SUMIFS('План ремонта МУН 2025'!#REF!,'План ремонта МУН 2025'!#REF!,"субсидия",'План ремонта МУН 2025'!$B:$B,Лист1!C32)</f>
        <v>#REF!</v>
      </c>
      <c r="J32" s="19" t="e">
        <f t="shared" si="2"/>
        <v>#REF!</v>
      </c>
      <c r="K32" s="19" t="e">
        <f t="shared" si="3"/>
        <v>#REF!</v>
      </c>
      <c r="L32" s="19" t="e">
        <f t="shared" si="4"/>
        <v>#REF!</v>
      </c>
      <c r="M32" s="19" t="e">
        <f t="shared" si="5"/>
        <v>#REF!</v>
      </c>
    </row>
    <row r="33" spans="2:13" ht="47.25" x14ac:dyDescent="0.25">
      <c r="B33" s="20">
        <v>30</v>
      </c>
      <c r="C33" s="18" t="s">
        <v>32</v>
      </c>
      <c r="D33" s="18" t="s">
        <v>103</v>
      </c>
      <c r="E33" s="23">
        <v>148289000</v>
      </c>
      <c r="F33" s="23">
        <v>49500000</v>
      </c>
      <c r="G33" s="19">
        <f t="shared" si="1"/>
        <v>197789000</v>
      </c>
      <c r="H33" s="19" t="e">
        <f>SUMIFS('План ремонта МУН 2025'!#REF!,'План ремонта МУН 2025'!#REF!,"дотация",'План ремонта МУН 2025'!$B:$B,Лист1!C33)</f>
        <v>#REF!</v>
      </c>
      <c r="I33" s="19" t="e">
        <f>SUMIFS('План ремонта МУН 2025'!#REF!,'План ремонта МУН 2025'!#REF!,"субсидия",'План ремонта МУН 2025'!$B:$B,Лист1!C33)</f>
        <v>#REF!</v>
      </c>
      <c r="J33" s="19" t="e">
        <f t="shared" si="2"/>
        <v>#REF!</v>
      </c>
      <c r="K33" s="19" t="e">
        <f t="shared" si="3"/>
        <v>#REF!</v>
      </c>
      <c r="L33" s="19" t="e">
        <f t="shared" si="4"/>
        <v>#REF!</v>
      </c>
      <c r="M33" s="19" t="e">
        <f t="shared" si="5"/>
        <v>#REF!</v>
      </c>
    </row>
    <row r="34" spans="2:13" ht="31.5" x14ac:dyDescent="0.25">
      <c r="B34" s="20">
        <v>31</v>
      </c>
      <c r="C34" s="18" t="s">
        <v>14</v>
      </c>
      <c r="D34" s="18" t="s">
        <v>76</v>
      </c>
      <c r="E34" s="23">
        <v>85237000</v>
      </c>
      <c r="F34" s="23">
        <v>0</v>
      </c>
      <c r="G34" s="19">
        <f t="shared" si="1"/>
        <v>85237000</v>
      </c>
      <c r="H34" s="19" t="e">
        <f>SUMIFS('План ремонта МУН 2025'!#REF!,'План ремонта МУН 2025'!#REF!,"дотация",'План ремонта МУН 2025'!$B:$B,Лист1!C34)</f>
        <v>#REF!</v>
      </c>
      <c r="I34" s="19" t="e">
        <f>SUMIFS('План ремонта МУН 2025'!#REF!,'План ремонта МУН 2025'!#REF!,"субсидия",'План ремонта МУН 2025'!$B:$B,Лист1!C34)</f>
        <v>#REF!</v>
      </c>
      <c r="J34" s="19" t="e">
        <f t="shared" si="2"/>
        <v>#REF!</v>
      </c>
      <c r="K34" s="19" t="e">
        <f t="shared" si="3"/>
        <v>#REF!</v>
      </c>
      <c r="L34" s="19" t="e">
        <f t="shared" si="4"/>
        <v>#REF!</v>
      </c>
      <c r="M34" s="19" t="e">
        <f t="shared" si="5"/>
        <v>#REF!</v>
      </c>
    </row>
    <row r="35" spans="2:13" ht="31.5" x14ac:dyDescent="0.25">
      <c r="B35" s="20">
        <v>32</v>
      </c>
      <c r="C35" s="18" t="s">
        <v>33</v>
      </c>
      <c r="D35" s="18" t="s">
        <v>75</v>
      </c>
      <c r="E35" s="23">
        <v>220562000</v>
      </c>
      <c r="F35" s="23">
        <v>0</v>
      </c>
      <c r="G35" s="19">
        <f t="shared" si="1"/>
        <v>220562000</v>
      </c>
      <c r="H35" s="19" t="e">
        <f>SUMIFS('План ремонта МУН 2025'!#REF!,'План ремонта МУН 2025'!#REF!,"дотация",'План ремонта МУН 2025'!$B:$B,Лист1!C35)</f>
        <v>#REF!</v>
      </c>
      <c r="I35" s="19" t="e">
        <f>SUMIFS('План ремонта МУН 2025'!#REF!,'План ремонта МУН 2025'!#REF!,"субсидия",'План ремонта МУН 2025'!$B:$B,Лист1!C35)</f>
        <v>#REF!</v>
      </c>
      <c r="J35" s="19" t="e">
        <f t="shared" si="2"/>
        <v>#REF!</v>
      </c>
      <c r="K35" s="19" t="e">
        <f t="shared" si="3"/>
        <v>#REF!</v>
      </c>
      <c r="L35" s="19" t="e">
        <f t="shared" si="4"/>
        <v>#REF!</v>
      </c>
      <c r="M35" s="19" t="e">
        <f t="shared" si="5"/>
        <v>#REF!</v>
      </c>
    </row>
    <row r="36" spans="2:13" ht="31.5" x14ac:dyDescent="0.25">
      <c r="B36" s="20">
        <v>33</v>
      </c>
      <c r="C36" s="18" t="s">
        <v>15</v>
      </c>
      <c r="D36" s="18" t="s">
        <v>76</v>
      </c>
      <c r="E36" s="23">
        <v>351993000</v>
      </c>
      <c r="F36" s="23">
        <v>55020000</v>
      </c>
      <c r="G36" s="19">
        <f t="shared" si="1"/>
        <v>407013000</v>
      </c>
      <c r="H36" s="19" t="e">
        <f>SUMIFS('План ремонта МУН 2025'!#REF!,'План ремонта МУН 2025'!#REF!,"дотация",'План ремонта МУН 2025'!$B:$B,Лист1!C36)</f>
        <v>#REF!</v>
      </c>
      <c r="I36" s="19" t="e">
        <f>SUMIFS('План ремонта МУН 2025'!#REF!,'План ремонта МУН 2025'!#REF!,"субсидия",'План ремонта МУН 2025'!$B:$B,Лист1!C36)</f>
        <v>#REF!</v>
      </c>
      <c r="J36" s="19" t="e">
        <f t="shared" si="2"/>
        <v>#REF!</v>
      </c>
      <c r="K36" s="19" t="e">
        <f t="shared" si="3"/>
        <v>#REF!</v>
      </c>
      <c r="L36" s="19" t="e">
        <f t="shared" si="4"/>
        <v>#REF!</v>
      </c>
      <c r="M36" s="19" t="e">
        <f t="shared" si="5"/>
        <v>#REF!</v>
      </c>
    </row>
    <row r="37" spans="2:13" ht="31.5" x14ac:dyDescent="0.25">
      <c r="B37" s="20">
        <v>34</v>
      </c>
      <c r="C37" s="18" t="s">
        <v>34</v>
      </c>
      <c r="D37" s="18" t="s">
        <v>102</v>
      </c>
      <c r="E37" s="23">
        <v>273505000</v>
      </c>
      <c r="F37" s="23">
        <v>59260000</v>
      </c>
      <c r="G37" s="19">
        <f t="shared" si="1"/>
        <v>332765000</v>
      </c>
      <c r="H37" s="19" t="e">
        <f>SUMIFS('План ремонта МУН 2025'!#REF!,'План ремонта МУН 2025'!#REF!,"дотация",'План ремонта МУН 2025'!$B:$B,Лист1!C37)</f>
        <v>#REF!</v>
      </c>
      <c r="I37" s="19" t="e">
        <f>SUMIFS('План ремонта МУН 2025'!#REF!,'План ремонта МУН 2025'!#REF!,"субсидия",'План ремонта МУН 2025'!$B:$B,Лист1!C37)</f>
        <v>#REF!</v>
      </c>
      <c r="J37" s="19" t="e">
        <f t="shared" si="2"/>
        <v>#REF!</v>
      </c>
      <c r="K37" s="19" t="e">
        <f t="shared" si="3"/>
        <v>#REF!</v>
      </c>
      <c r="L37" s="19" t="e">
        <f t="shared" si="4"/>
        <v>#REF!</v>
      </c>
      <c r="M37" s="19" t="e">
        <f t="shared" si="5"/>
        <v>#REF!</v>
      </c>
    </row>
    <row r="38" spans="2:13" ht="31.5" x14ac:dyDescent="0.25">
      <c r="B38" s="20">
        <v>35</v>
      </c>
      <c r="C38" s="18" t="s">
        <v>35</v>
      </c>
      <c r="D38" s="18" t="s">
        <v>76</v>
      </c>
      <c r="E38" s="23">
        <v>200896000</v>
      </c>
      <c r="F38" s="23">
        <v>0</v>
      </c>
      <c r="G38" s="19">
        <f t="shared" si="1"/>
        <v>200896000</v>
      </c>
      <c r="H38" s="19" t="e">
        <f>SUMIFS('План ремонта МУН 2025'!#REF!,'План ремонта МУН 2025'!#REF!,"дотация",'План ремонта МУН 2025'!$B:$B,Лист1!C38)</f>
        <v>#REF!</v>
      </c>
      <c r="I38" s="19" t="e">
        <f>SUMIFS('План ремонта МУН 2025'!#REF!,'План ремонта МУН 2025'!#REF!,"субсидия",'План ремонта МУН 2025'!$B:$B,Лист1!C38)</f>
        <v>#REF!</v>
      </c>
      <c r="J38" s="19" t="e">
        <f t="shared" si="2"/>
        <v>#REF!</v>
      </c>
      <c r="K38" s="19" t="e">
        <f t="shared" si="3"/>
        <v>#REF!</v>
      </c>
      <c r="L38" s="19" t="e">
        <f t="shared" si="4"/>
        <v>#REF!</v>
      </c>
      <c r="M38" s="19" t="e">
        <f t="shared" si="5"/>
        <v>#REF!</v>
      </c>
    </row>
    <row r="39" spans="2:13" ht="31.5" x14ac:dyDescent="0.25">
      <c r="B39" s="20">
        <v>36</v>
      </c>
      <c r="C39" s="18" t="s">
        <v>78</v>
      </c>
      <c r="D39" s="18" t="s">
        <v>71</v>
      </c>
      <c r="E39" s="23">
        <v>198903000</v>
      </c>
      <c r="F39" s="23">
        <v>0</v>
      </c>
      <c r="G39" s="19">
        <f t="shared" si="1"/>
        <v>198903000</v>
      </c>
      <c r="H39" s="19" t="e">
        <f>SUMIFS('План ремонта МУН 2025'!#REF!,'План ремонта МУН 2025'!#REF!,"дотация",'План ремонта МУН 2025'!$B:$B,Лист1!C39)</f>
        <v>#REF!</v>
      </c>
      <c r="I39" s="19" t="e">
        <f>SUMIFS('План ремонта МУН 2025'!#REF!,'План ремонта МУН 2025'!#REF!,"субсидия",'План ремонта МУН 2025'!$B:$B,Лист1!C39)</f>
        <v>#REF!</v>
      </c>
      <c r="J39" s="19" t="e">
        <f t="shared" si="2"/>
        <v>#REF!</v>
      </c>
      <c r="K39" s="19" t="e">
        <f t="shared" si="3"/>
        <v>#REF!</v>
      </c>
      <c r="L39" s="19" t="e">
        <f t="shared" si="4"/>
        <v>#REF!</v>
      </c>
      <c r="M39" s="19" t="e">
        <f t="shared" si="5"/>
        <v>#REF!</v>
      </c>
    </row>
    <row r="40" spans="2:13" ht="31.5" x14ac:dyDescent="0.25">
      <c r="B40" s="20">
        <v>37</v>
      </c>
      <c r="C40" s="18" t="s">
        <v>60</v>
      </c>
      <c r="D40" s="18" t="s">
        <v>71</v>
      </c>
      <c r="E40" s="23">
        <v>263110000</v>
      </c>
      <c r="F40" s="23">
        <v>0</v>
      </c>
      <c r="G40" s="19">
        <f t="shared" si="1"/>
        <v>263110000</v>
      </c>
      <c r="H40" s="19" t="e">
        <f>SUMIFS('План ремонта МУН 2025'!#REF!,'План ремонта МУН 2025'!#REF!,"дотация",'План ремонта МУН 2025'!$B:$B,Лист1!C40)</f>
        <v>#REF!</v>
      </c>
      <c r="I40" s="19" t="e">
        <f>SUMIFS('План ремонта МУН 2025'!#REF!,'План ремонта МУН 2025'!#REF!,"субсидия",'План ремонта МУН 2025'!$B:$B,Лист1!C40)</f>
        <v>#REF!</v>
      </c>
      <c r="J40" s="19" t="e">
        <f t="shared" si="2"/>
        <v>#REF!</v>
      </c>
      <c r="K40" s="19" t="e">
        <f t="shared" si="3"/>
        <v>#REF!</v>
      </c>
      <c r="L40" s="19" t="e">
        <f t="shared" si="4"/>
        <v>#REF!</v>
      </c>
      <c r="M40" s="19" t="e">
        <f t="shared" si="5"/>
        <v>#REF!</v>
      </c>
    </row>
    <row r="41" spans="2:13" ht="31.5" x14ac:dyDescent="0.25">
      <c r="B41" s="20">
        <v>38</v>
      </c>
      <c r="C41" s="18" t="s">
        <v>51</v>
      </c>
      <c r="D41" s="18" t="s">
        <v>75</v>
      </c>
      <c r="E41" s="23">
        <v>181871000</v>
      </c>
      <c r="F41" s="23">
        <v>50000000</v>
      </c>
      <c r="G41" s="19">
        <f t="shared" si="1"/>
        <v>231871000</v>
      </c>
      <c r="H41" s="19" t="e">
        <f>SUMIFS('План ремонта МУН 2025'!#REF!,'План ремонта МУН 2025'!#REF!,"дотация",'План ремонта МУН 2025'!$B:$B,Лист1!C41)</f>
        <v>#REF!</v>
      </c>
      <c r="I41" s="19" t="e">
        <f>SUMIFS('План ремонта МУН 2025'!#REF!,'План ремонта МУН 2025'!#REF!,"субсидия",'План ремонта МУН 2025'!$B:$B,Лист1!C41)</f>
        <v>#REF!</v>
      </c>
      <c r="J41" s="19" t="e">
        <f t="shared" si="2"/>
        <v>#REF!</v>
      </c>
      <c r="K41" s="19" t="e">
        <f t="shared" si="3"/>
        <v>#REF!</v>
      </c>
      <c r="L41" s="19" t="e">
        <f t="shared" si="4"/>
        <v>#REF!</v>
      </c>
      <c r="M41" s="19" t="e">
        <f t="shared" si="5"/>
        <v>#REF!</v>
      </c>
    </row>
    <row r="42" spans="2:13" ht="31.5" x14ac:dyDescent="0.25">
      <c r="B42" s="20">
        <v>39</v>
      </c>
      <c r="C42" s="18" t="s">
        <v>48</v>
      </c>
      <c r="D42" s="18" t="s">
        <v>73</v>
      </c>
      <c r="E42" s="23">
        <v>612851000</v>
      </c>
      <c r="F42" s="23">
        <v>57290800</v>
      </c>
      <c r="G42" s="19">
        <f t="shared" si="1"/>
        <v>670141800</v>
      </c>
      <c r="H42" s="19" t="e">
        <f>SUMIFS('План ремонта МУН 2025'!#REF!,'План ремонта МУН 2025'!#REF!,"дотация",'План ремонта МУН 2025'!$B:$B,Лист1!C42)</f>
        <v>#REF!</v>
      </c>
      <c r="I42" s="19" t="e">
        <f>SUMIFS('План ремонта МУН 2025'!#REF!,'План ремонта МУН 2025'!#REF!,"субсидия",'План ремонта МУН 2025'!$B:$B,Лист1!C42)</f>
        <v>#REF!</v>
      </c>
      <c r="J42" s="19" t="e">
        <f t="shared" si="2"/>
        <v>#REF!</v>
      </c>
      <c r="K42" s="19" t="e">
        <f t="shared" si="3"/>
        <v>#REF!</v>
      </c>
      <c r="L42" s="19" t="e">
        <f t="shared" si="4"/>
        <v>#REF!</v>
      </c>
      <c r="M42" s="19" t="e">
        <f t="shared" si="5"/>
        <v>#REF!</v>
      </c>
    </row>
    <row r="43" spans="2:13" ht="47.25" x14ac:dyDescent="0.25">
      <c r="B43" s="20">
        <v>40</v>
      </c>
      <c r="C43" s="18" t="s">
        <v>10</v>
      </c>
      <c r="D43" s="18" t="s">
        <v>103</v>
      </c>
      <c r="E43" s="23">
        <v>33826000</v>
      </c>
      <c r="F43" s="23">
        <v>58471430</v>
      </c>
      <c r="G43" s="19">
        <f t="shared" si="1"/>
        <v>92297430</v>
      </c>
      <c r="H43" s="19" t="e">
        <f>SUMIFS('План ремонта МУН 2025'!#REF!,'План ремонта МУН 2025'!#REF!,"дотация",'План ремонта МУН 2025'!$B:$B,Лист1!C43)</f>
        <v>#REF!</v>
      </c>
      <c r="I43" s="19" t="e">
        <f>SUMIFS('План ремонта МУН 2025'!#REF!,'План ремонта МУН 2025'!#REF!,"субсидия",'План ремонта МУН 2025'!$B:$B,Лист1!C43)</f>
        <v>#REF!</v>
      </c>
      <c r="J43" s="19" t="e">
        <f t="shared" si="2"/>
        <v>#REF!</v>
      </c>
      <c r="K43" s="19" t="e">
        <f t="shared" si="3"/>
        <v>#REF!</v>
      </c>
      <c r="L43" s="19" t="e">
        <f t="shared" si="4"/>
        <v>#REF!</v>
      </c>
      <c r="M43" s="19" t="e">
        <f t="shared" si="5"/>
        <v>#REF!</v>
      </c>
    </row>
    <row r="44" spans="2:13" ht="31.5" x14ac:dyDescent="0.25">
      <c r="B44" s="20">
        <v>41</v>
      </c>
      <c r="C44" s="18" t="s">
        <v>16</v>
      </c>
      <c r="D44" s="18" t="s">
        <v>76</v>
      </c>
      <c r="E44" s="23">
        <v>272169000</v>
      </c>
      <c r="F44" s="23">
        <v>0</v>
      </c>
      <c r="G44" s="19">
        <f t="shared" si="1"/>
        <v>272169000</v>
      </c>
      <c r="H44" s="19" t="e">
        <f>SUMIFS('План ремонта МУН 2025'!#REF!,'План ремонта МУН 2025'!#REF!,"дотация",'План ремонта МУН 2025'!$B:$B,Лист1!C44)</f>
        <v>#REF!</v>
      </c>
      <c r="I44" s="19" t="e">
        <f>SUMIFS('План ремонта МУН 2025'!#REF!,'План ремонта МУН 2025'!#REF!,"субсидия",'План ремонта МУН 2025'!$B:$B,Лист1!C44)</f>
        <v>#REF!</v>
      </c>
      <c r="J44" s="19" t="e">
        <f t="shared" si="2"/>
        <v>#REF!</v>
      </c>
      <c r="K44" s="19" t="e">
        <f t="shared" si="3"/>
        <v>#REF!</v>
      </c>
      <c r="L44" s="19" t="e">
        <f t="shared" si="4"/>
        <v>#REF!</v>
      </c>
      <c r="M44" s="19" t="e">
        <f t="shared" si="5"/>
        <v>#REF!</v>
      </c>
    </row>
    <row r="45" spans="2:13" ht="31.5" x14ac:dyDescent="0.25">
      <c r="B45" s="20">
        <v>42</v>
      </c>
      <c r="C45" s="18" t="s">
        <v>36</v>
      </c>
      <c r="D45" s="18" t="s">
        <v>102</v>
      </c>
      <c r="E45" s="23">
        <v>307567000</v>
      </c>
      <c r="F45" s="23">
        <v>0</v>
      </c>
      <c r="G45" s="19">
        <f t="shared" si="1"/>
        <v>307567000</v>
      </c>
      <c r="H45" s="19" t="e">
        <f>SUMIFS('План ремонта МУН 2025'!#REF!,'План ремонта МУН 2025'!#REF!,"дотация",'План ремонта МУН 2025'!$B:$B,Лист1!C45)</f>
        <v>#REF!</v>
      </c>
      <c r="I45" s="19" t="e">
        <f>SUMIFS('План ремонта МУН 2025'!#REF!,'План ремонта МУН 2025'!#REF!,"субсидия",'План ремонта МУН 2025'!$B:$B,Лист1!C45)</f>
        <v>#REF!</v>
      </c>
      <c r="J45" s="19" t="e">
        <f t="shared" si="2"/>
        <v>#REF!</v>
      </c>
      <c r="K45" s="19" t="e">
        <f t="shared" si="3"/>
        <v>#REF!</v>
      </c>
      <c r="L45" s="19" t="e">
        <f t="shared" si="4"/>
        <v>#REF!</v>
      </c>
      <c r="M45" s="19" t="e">
        <f t="shared" si="5"/>
        <v>#REF!</v>
      </c>
    </row>
    <row r="46" spans="2:13" ht="31.5" x14ac:dyDescent="0.25">
      <c r="B46" s="20">
        <v>43</v>
      </c>
      <c r="C46" s="18" t="s">
        <v>77</v>
      </c>
      <c r="D46" s="18" t="s">
        <v>75</v>
      </c>
      <c r="E46" s="23">
        <v>90288000</v>
      </c>
      <c r="F46" s="23">
        <v>0</v>
      </c>
      <c r="G46" s="19">
        <f t="shared" si="1"/>
        <v>90288000</v>
      </c>
      <c r="H46" s="19" t="e">
        <f>SUMIFS('План ремонта МУН 2025'!#REF!,'План ремонта МУН 2025'!#REF!,"дотация",'План ремонта МУН 2025'!$B:$B,Лист1!C46)</f>
        <v>#REF!</v>
      </c>
      <c r="I46" s="19" t="e">
        <f>SUMIFS('План ремонта МУН 2025'!#REF!,'План ремонта МУН 2025'!#REF!,"субсидия",'План ремонта МУН 2025'!$B:$B,Лист1!C46)</f>
        <v>#REF!</v>
      </c>
      <c r="J46" s="19" t="e">
        <f t="shared" si="2"/>
        <v>#REF!</v>
      </c>
      <c r="K46" s="19" t="e">
        <f t="shared" si="3"/>
        <v>#REF!</v>
      </c>
      <c r="L46" s="19" t="e">
        <f t="shared" si="4"/>
        <v>#REF!</v>
      </c>
      <c r="M46" s="19" t="e">
        <f t="shared" si="5"/>
        <v>#REF!</v>
      </c>
    </row>
    <row r="47" spans="2:13" ht="31.5" x14ac:dyDescent="0.25">
      <c r="B47" s="20">
        <v>44</v>
      </c>
      <c r="C47" s="18" t="s">
        <v>58</v>
      </c>
      <c r="D47" s="18" t="s">
        <v>71</v>
      </c>
      <c r="E47" s="23">
        <v>253128000</v>
      </c>
      <c r="F47" s="23">
        <v>55688409.999999993</v>
      </c>
      <c r="G47" s="19">
        <f t="shared" si="1"/>
        <v>308816410</v>
      </c>
      <c r="H47" s="19" t="e">
        <f>SUMIFS('План ремонта МУН 2025'!#REF!,'План ремонта МУН 2025'!#REF!,"дотация",'План ремонта МУН 2025'!$B:$B,Лист1!C47)</f>
        <v>#REF!</v>
      </c>
      <c r="I47" s="19" t="e">
        <f>SUMIFS('План ремонта МУН 2025'!#REF!,'План ремонта МУН 2025'!#REF!,"субсидия",'План ремонта МУН 2025'!$B:$B,Лист1!C47)</f>
        <v>#REF!</v>
      </c>
      <c r="J47" s="19" t="e">
        <f t="shared" si="2"/>
        <v>#REF!</v>
      </c>
      <c r="K47" s="19" t="e">
        <f t="shared" si="3"/>
        <v>#REF!</v>
      </c>
      <c r="L47" s="19" t="e">
        <f t="shared" si="4"/>
        <v>#REF!</v>
      </c>
      <c r="M47" s="19" t="e">
        <f t="shared" si="5"/>
        <v>#REF!</v>
      </c>
    </row>
    <row r="48" spans="2:13" ht="31.5" x14ac:dyDescent="0.25">
      <c r="B48" s="20">
        <v>45</v>
      </c>
      <c r="C48" s="18" t="s">
        <v>57</v>
      </c>
      <c r="D48" s="18" t="s">
        <v>74</v>
      </c>
      <c r="E48" s="23">
        <v>275605000</v>
      </c>
      <c r="F48" s="23">
        <v>0</v>
      </c>
      <c r="G48" s="19">
        <f t="shared" si="1"/>
        <v>275605000</v>
      </c>
      <c r="H48" s="19" t="e">
        <f>SUMIFS('План ремонта МУН 2025'!#REF!,'План ремонта МУН 2025'!#REF!,"дотация",'План ремонта МУН 2025'!$B:$B,Лист1!C48)</f>
        <v>#REF!</v>
      </c>
      <c r="I48" s="19" t="e">
        <f>SUMIFS('План ремонта МУН 2025'!#REF!,'План ремонта МУН 2025'!#REF!,"субсидия",'План ремонта МУН 2025'!$B:$B,Лист1!C48)</f>
        <v>#REF!</v>
      </c>
      <c r="J48" s="19" t="e">
        <f t="shared" si="2"/>
        <v>#REF!</v>
      </c>
      <c r="K48" s="19" t="e">
        <f t="shared" si="3"/>
        <v>#REF!</v>
      </c>
      <c r="L48" s="19" t="e">
        <f t="shared" si="4"/>
        <v>#REF!</v>
      </c>
      <c r="M48" s="19" t="e">
        <f t="shared" si="5"/>
        <v>#REF!</v>
      </c>
    </row>
    <row r="49" spans="2:13" ht="31.5" x14ac:dyDescent="0.25">
      <c r="B49" s="20">
        <v>46</v>
      </c>
      <c r="C49" s="18" t="s">
        <v>37</v>
      </c>
      <c r="D49" s="18" t="s">
        <v>71</v>
      </c>
      <c r="E49" s="23">
        <v>226363000</v>
      </c>
      <c r="F49" s="23">
        <v>43450030</v>
      </c>
      <c r="G49" s="19">
        <f t="shared" si="1"/>
        <v>269813030</v>
      </c>
      <c r="H49" s="19" t="e">
        <f>SUMIFS('План ремонта МУН 2025'!#REF!,'План ремонта МУН 2025'!#REF!,"дотация",'План ремонта МУН 2025'!$B:$B,Лист1!C49)</f>
        <v>#REF!</v>
      </c>
      <c r="I49" s="19" t="e">
        <f>SUMIFS('План ремонта МУН 2025'!#REF!,'План ремонта МУН 2025'!#REF!,"субсидия",'План ремонта МУН 2025'!$B:$B,Лист1!C49)</f>
        <v>#REF!</v>
      </c>
      <c r="J49" s="19" t="e">
        <f t="shared" si="2"/>
        <v>#REF!</v>
      </c>
      <c r="K49" s="19" t="e">
        <f t="shared" si="3"/>
        <v>#REF!</v>
      </c>
      <c r="L49" s="19" t="e">
        <f t="shared" si="4"/>
        <v>#REF!</v>
      </c>
      <c r="M49" s="19" t="e">
        <f t="shared" si="5"/>
        <v>#REF!</v>
      </c>
    </row>
    <row r="50" spans="2:13" ht="31.5" x14ac:dyDescent="0.25">
      <c r="B50" s="20">
        <v>47</v>
      </c>
      <c r="C50" s="18" t="s">
        <v>38</v>
      </c>
      <c r="D50" s="18" t="s">
        <v>73</v>
      </c>
      <c r="E50" s="23">
        <v>175169000</v>
      </c>
      <c r="F50" s="23">
        <v>0</v>
      </c>
      <c r="G50" s="19">
        <f t="shared" si="1"/>
        <v>175169000</v>
      </c>
      <c r="H50" s="19" t="e">
        <f>SUMIFS('План ремонта МУН 2025'!#REF!,'План ремонта МУН 2025'!#REF!,"дотация",'План ремонта МУН 2025'!$B:$B,Лист1!C50)</f>
        <v>#REF!</v>
      </c>
      <c r="I50" s="19" t="e">
        <f>SUMIFS('План ремонта МУН 2025'!#REF!,'План ремонта МУН 2025'!#REF!,"субсидия",'План ремонта МУН 2025'!$B:$B,Лист1!C50)</f>
        <v>#REF!</v>
      </c>
      <c r="J50" s="19" t="e">
        <f t="shared" si="2"/>
        <v>#REF!</v>
      </c>
      <c r="K50" s="19" t="e">
        <f t="shared" si="3"/>
        <v>#REF!</v>
      </c>
      <c r="L50" s="19" t="e">
        <f t="shared" si="4"/>
        <v>#REF!</v>
      </c>
      <c r="M50" s="19" t="e">
        <f t="shared" si="5"/>
        <v>#REF!</v>
      </c>
    </row>
    <row r="51" spans="2:13" ht="31.5" x14ac:dyDescent="0.25">
      <c r="B51" s="20">
        <v>48</v>
      </c>
      <c r="C51" s="18" t="s">
        <v>49</v>
      </c>
      <c r="D51" s="18" t="s">
        <v>75</v>
      </c>
      <c r="E51" s="23">
        <v>21387000</v>
      </c>
      <c r="F51" s="23">
        <v>0</v>
      </c>
      <c r="G51" s="19">
        <f t="shared" si="1"/>
        <v>21387000</v>
      </c>
      <c r="H51" s="19" t="e">
        <f>SUMIFS('План ремонта МУН 2025'!#REF!,'План ремонта МУН 2025'!#REF!,"дотация",'План ремонта МУН 2025'!$B:$B,Лист1!C51)</f>
        <v>#REF!</v>
      </c>
      <c r="I51" s="19" t="e">
        <f>SUMIFS('План ремонта МУН 2025'!#REF!,'План ремонта МУН 2025'!#REF!,"субсидия",'План ремонта МУН 2025'!$B:$B,Лист1!C51)</f>
        <v>#REF!</v>
      </c>
      <c r="J51" s="19" t="e">
        <f t="shared" si="2"/>
        <v>#REF!</v>
      </c>
      <c r="K51" s="19" t="e">
        <f t="shared" si="3"/>
        <v>#REF!</v>
      </c>
      <c r="L51" s="19" t="e">
        <f t="shared" si="4"/>
        <v>#REF!</v>
      </c>
      <c r="M51" s="19" t="e">
        <f t="shared" si="5"/>
        <v>#REF!</v>
      </c>
    </row>
    <row r="52" spans="2:13" ht="31.5" x14ac:dyDescent="0.25">
      <c r="B52" s="20">
        <v>49</v>
      </c>
      <c r="C52" s="18" t="s">
        <v>52</v>
      </c>
      <c r="D52" s="18" t="s">
        <v>75</v>
      </c>
      <c r="E52" s="23">
        <v>266694000</v>
      </c>
      <c r="F52" s="23">
        <v>0</v>
      </c>
      <c r="G52" s="19">
        <f t="shared" si="1"/>
        <v>266694000</v>
      </c>
      <c r="H52" s="19" t="e">
        <f>SUMIFS('План ремонта МУН 2025'!#REF!,'План ремонта МУН 2025'!#REF!,"дотация",'План ремонта МУН 2025'!$B:$B,Лист1!C52)</f>
        <v>#REF!</v>
      </c>
      <c r="I52" s="19" t="e">
        <f>SUMIFS('План ремонта МУН 2025'!#REF!,'План ремонта МУН 2025'!#REF!,"субсидия",'План ремонта МУН 2025'!$B:$B,Лист1!C52)</f>
        <v>#REF!</v>
      </c>
      <c r="J52" s="19" t="e">
        <f t="shared" si="2"/>
        <v>#REF!</v>
      </c>
      <c r="K52" s="19" t="e">
        <f t="shared" si="3"/>
        <v>#REF!</v>
      </c>
      <c r="L52" s="19" t="e">
        <f t="shared" si="4"/>
        <v>#REF!</v>
      </c>
      <c r="M52" s="19" t="e">
        <f t="shared" si="5"/>
        <v>#REF!</v>
      </c>
    </row>
    <row r="53" spans="2:13" ht="31.5" x14ac:dyDescent="0.25">
      <c r="B53" s="20">
        <v>50</v>
      </c>
      <c r="C53" s="18" t="s">
        <v>39</v>
      </c>
      <c r="D53" s="18" t="s">
        <v>73</v>
      </c>
      <c r="E53" s="23">
        <v>27017000</v>
      </c>
      <c r="F53" s="23">
        <v>0</v>
      </c>
      <c r="G53" s="19">
        <f t="shared" si="1"/>
        <v>27017000</v>
      </c>
      <c r="H53" s="19" t="e">
        <f>SUMIFS('План ремонта МУН 2025'!#REF!,'План ремонта МУН 2025'!#REF!,"дотация",'План ремонта МУН 2025'!$B:$B,Лист1!C53)</f>
        <v>#REF!</v>
      </c>
      <c r="I53" s="19" t="e">
        <f>SUMIFS('План ремонта МУН 2025'!#REF!,'План ремонта МУН 2025'!#REF!,"субсидия",'План ремонта МУН 2025'!$B:$B,Лист1!C53)</f>
        <v>#REF!</v>
      </c>
      <c r="J53" s="19" t="e">
        <f t="shared" si="2"/>
        <v>#REF!</v>
      </c>
      <c r="K53" s="19" t="e">
        <f t="shared" si="3"/>
        <v>#REF!</v>
      </c>
      <c r="L53" s="19" t="e">
        <f t="shared" si="4"/>
        <v>#REF!</v>
      </c>
      <c r="M53" s="19" t="e">
        <f t="shared" si="5"/>
        <v>#REF!</v>
      </c>
    </row>
    <row r="54" spans="2:13" ht="31.5" x14ac:dyDescent="0.25">
      <c r="B54" s="20">
        <v>51</v>
      </c>
      <c r="C54" s="18" t="s">
        <v>56</v>
      </c>
      <c r="D54" s="18" t="s">
        <v>74</v>
      </c>
      <c r="E54" s="23">
        <v>213954000</v>
      </c>
      <c r="F54" s="23">
        <v>0</v>
      </c>
      <c r="G54" s="19">
        <f t="shared" si="1"/>
        <v>213954000</v>
      </c>
      <c r="H54" s="19" t="e">
        <f>SUMIFS('План ремонта МУН 2025'!#REF!,'План ремонта МУН 2025'!#REF!,"дотация",'План ремонта МУН 2025'!$B:$B,Лист1!C54)</f>
        <v>#REF!</v>
      </c>
      <c r="I54" s="19" t="e">
        <f>SUMIFS('План ремонта МУН 2025'!#REF!,'План ремонта МУН 2025'!#REF!,"субсидия",'План ремонта МУН 2025'!$B:$B,Лист1!C54)</f>
        <v>#REF!</v>
      </c>
      <c r="J54" s="19" t="e">
        <f t="shared" si="2"/>
        <v>#REF!</v>
      </c>
      <c r="K54" s="19" t="e">
        <f t="shared" si="3"/>
        <v>#REF!</v>
      </c>
      <c r="L54" s="19" t="e">
        <f t="shared" si="4"/>
        <v>#REF!</v>
      </c>
      <c r="M54" s="19" t="e">
        <f t="shared" si="5"/>
        <v>#REF!</v>
      </c>
    </row>
    <row r="55" spans="2:13" ht="31.5" x14ac:dyDescent="0.25">
      <c r="B55" s="20">
        <v>52</v>
      </c>
      <c r="C55" s="18" t="s">
        <v>40</v>
      </c>
      <c r="D55" s="18" t="s">
        <v>76</v>
      </c>
      <c r="E55" s="23">
        <v>323045000</v>
      </c>
      <c r="F55" s="23">
        <v>0</v>
      </c>
      <c r="G55" s="19">
        <f t="shared" si="1"/>
        <v>323045000</v>
      </c>
      <c r="H55" s="19" t="e">
        <f>SUMIFS('План ремонта МУН 2025'!#REF!,'План ремонта МУН 2025'!#REF!,"дотация",'План ремонта МУН 2025'!$B:$B,Лист1!C55)</f>
        <v>#REF!</v>
      </c>
      <c r="I55" s="19" t="e">
        <f>SUMIFS('План ремонта МУН 2025'!#REF!,'План ремонта МУН 2025'!#REF!,"субсидия",'План ремонта МУН 2025'!$B:$B,Лист1!C55)</f>
        <v>#REF!</v>
      </c>
      <c r="J55" s="19" t="e">
        <f t="shared" si="2"/>
        <v>#REF!</v>
      </c>
      <c r="K55" s="19" t="e">
        <f t="shared" si="3"/>
        <v>#REF!</v>
      </c>
      <c r="L55" s="19" t="e">
        <f t="shared" si="4"/>
        <v>#REF!</v>
      </c>
      <c r="M55" s="19" t="e">
        <f t="shared" si="5"/>
        <v>#REF!</v>
      </c>
    </row>
    <row r="56" spans="2:13" ht="31.5" x14ac:dyDescent="0.25">
      <c r="B56" s="20">
        <v>53</v>
      </c>
      <c r="C56" s="18" t="s">
        <v>54</v>
      </c>
      <c r="D56" s="18" t="s">
        <v>74</v>
      </c>
      <c r="E56" s="23">
        <v>111119000</v>
      </c>
      <c r="F56" s="23">
        <v>0</v>
      </c>
      <c r="G56" s="19">
        <f t="shared" si="1"/>
        <v>111119000</v>
      </c>
      <c r="H56" s="19" t="e">
        <f>SUMIFS('План ремонта МУН 2025'!#REF!,'План ремонта МУН 2025'!#REF!,"дотация",'План ремонта МУН 2025'!$B:$B,Лист1!C56)</f>
        <v>#REF!</v>
      </c>
      <c r="I56" s="19" t="e">
        <f>SUMIFS('План ремонта МУН 2025'!#REF!,'План ремонта МУН 2025'!#REF!,"субсидия",'План ремонта МУН 2025'!$B:$B,Лист1!C56)</f>
        <v>#REF!</v>
      </c>
      <c r="J56" s="19" t="e">
        <f t="shared" si="2"/>
        <v>#REF!</v>
      </c>
      <c r="K56" s="19" t="e">
        <f t="shared" si="3"/>
        <v>#REF!</v>
      </c>
      <c r="L56" s="19" t="e">
        <f t="shared" si="4"/>
        <v>#REF!</v>
      </c>
      <c r="M56" s="19" t="e">
        <f t="shared" si="5"/>
        <v>#REF!</v>
      </c>
    </row>
    <row r="57" spans="2:13" ht="31.5" x14ac:dyDescent="0.25">
      <c r="B57" s="20">
        <v>54</v>
      </c>
      <c r="C57" s="18" t="s">
        <v>115</v>
      </c>
      <c r="D57" s="18" t="s">
        <v>102</v>
      </c>
      <c r="E57" s="23">
        <v>207929000</v>
      </c>
      <c r="F57" s="23">
        <v>0</v>
      </c>
      <c r="G57" s="19">
        <f t="shared" si="1"/>
        <v>207929000</v>
      </c>
      <c r="H57" s="19" t="e">
        <f>SUMIFS('План ремонта МУН 2025'!#REF!,'План ремонта МУН 2025'!#REF!,"дотация",'План ремонта МУН 2025'!$B:$B,Лист1!C57)</f>
        <v>#REF!</v>
      </c>
      <c r="I57" s="19" t="e">
        <f>SUMIFS('План ремонта МУН 2025'!#REF!,'План ремонта МУН 2025'!#REF!,"субсидия",'План ремонта МУН 2025'!$B:$B,Лист1!C57)</f>
        <v>#REF!</v>
      </c>
      <c r="J57" s="19" t="e">
        <f t="shared" si="2"/>
        <v>#REF!</v>
      </c>
      <c r="K57" s="19" t="e">
        <f t="shared" si="3"/>
        <v>#REF!</v>
      </c>
      <c r="L57" s="19" t="e">
        <f t="shared" si="4"/>
        <v>#REF!</v>
      </c>
      <c r="M57" s="19" t="e">
        <f t="shared" si="5"/>
        <v>#REF!</v>
      </c>
    </row>
    <row r="58" spans="2:13" ht="31.5" x14ac:dyDescent="0.25">
      <c r="B58" s="20">
        <v>55</v>
      </c>
      <c r="C58" s="18" t="s">
        <v>42</v>
      </c>
      <c r="D58" s="18" t="s">
        <v>71</v>
      </c>
      <c r="E58" s="23">
        <v>99390000</v>
      </c>
      <c r="F58" s="23">
        <v>47260000</v>
      </c>
      <c r="G58" s="19">
        <f t="shared" si="1"/>
        <v>146650000</v>
      </c>
      <c r="H58" s="19" t="e">
        <f>SUMIFS('План ремонта МУН 2025'!#REF!,'План ремонта МУН 2025'!#REF!,"дотация",'План ремонта МУН 2025'!$B:$B,Лист1!C58)</f>
        <v>#REF!</v>
      </c>
      <c r="I58" s="19" t="e">
        <f>SUMIFS('План ремонта МУН 2025'!#REF!,'План ремонта МУН 2025'!#REF!,"субсидия",'План ремонта МУН 2025'!$B:$B,Лист1!C58)</f>
        <v>#REF!</v>
      </c>
      <c r="J58" s="19" t="e">
        <f t="shared" si="2"/>
        <v>#REF!</v>
      </c>
      <c r="K58" s="19" t="e">
        <f t="shared" si="3"/>
        <v>#REF!</v>
      </c>
      <c r="L58" s="19" t="e">
        <f t="shared" si="4"/>
        <v>#REF!</v>
      </c>
      <c r="M58" s="19" t="e">
        <f t="shared" si="5"/>
        <v>#REF!</v>
      </c>
    </row>
  </sheetData>
  <autoFilter ref="B3:M58"/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9"/>
  <sheetViews>
    <sheetView topLeftCell="B1" zoomScale="85" zoomScaleNormal="85" workbookViewId="0">
      <selection activeCell="F4" sqref="F4"/>
    </sheetView>
  </sheetViews>
  <sheetFormatPr defaultRowHeight="15" x14ac:dyDescent="0.25"/>
  <cols>
    <col min="2" max="2" width="9.140625" style="11"/>
    <col min="3" max="3" width="20.140625" style="11" bestFit="1" customWidth="1"/>
    <col min="4" max="7" width="16.140625" style="11" customWidth="1"/>
    <col min="8" max="18" width="16.140625" customWidth="1"/>
  </cols>
  <sheetData>
    <row r="1" spans="2:18" x14ac:dyDescent="0.25">
      <c r="B1"/>
      <c r="C1"/>
      <c r="D1"/>
      <c r="E1"/>
      <c r="F1"/>
      <c r="G1"/>
    </row>
    <row r="2" spans="2:18" ht="48.75" customHeight="1" x14ac:dyDescent="0.25">
      <c r="B2" s="40" t="s">
        <v>0</v>
      </c>
      <c r="C2" s="41" t="s">
        <v>64</v>
      </c>
      <c r="D2" s="43" t="s">
        <v>112</v>
      </c>
      <c r="E2" s="44"/>
      <c r="F2" s="44"/>
      <c r="G2" s="44"/>
      <c r="H2" s="45"/>
      <c r="I2" s="43" t="s">
        <v>106</v>
      </c>
      <c r="J2" s="44"/>
      <c r="K2" s="44"/>
      <c r="L2" s="44"/>
      <c r="M2" s="45"/>
      <c r="N2" s="43" t="s">
        <v>111</v>
      </c>
      <c r="O2" s="44"/>
      <c r="P2" s="44"/>
      <c r="Q2" s="44"/>
      <c r="R2" s="45"/>
    </row>
    <row r="3" spans="2:18" ht="42.75" x14ac:dyDescent="0.25">
      <c r="B3" s="40"/>
      <c r="C3" s="42"/>
      <c r="D3" s="5" t="s">
        <v>65</v>
      </c>
      <c r="E3" s="5" t="s">
        <v>66</v>
      </c>
      <c r="F3" s="5" t="s">
        <v>67</v>
      </c>
      <c r="G3" s="5" t="s">
        <v>68</v>
      </c>
      <c r="H3" s="5" t="s">
        <v>113</v>
      </c>
      <c r="I3" s="5" t="s">
        <v>65</v>
      </c>
      <c r="J3" s="5" t="s">
        <v>66</v>
      </c>
      <c r="K3" s="5" t="s">
        <v>67</v>
      </c>
      <c r="L3" s="5" t="s">
        <v>68</v>
      </c>
      <c r="M3" s="5" t="s">
        <v>113</v>
      </c>
      <c r="N3" s="5" t="s">
        <v>65</v>
      </c>
      <c r="O3" s="5" t="s">
        <v>66</v>
      </c>
      <c r="P3" s="5" t="s">
        <v>67</v>
      </c>
      <c r="Q3" s="5" t="s">
        <v>68</v>
      </c>
      <c r="R3" s="5" t="s">
        <v>113</v>
      </c>
    </row>
    <row r="4" spans="2:18" x14ac:dyDescent="0.25">
      <c r="B4" s="6">
        <v>55</v>
      </c>
      <c r="C4" s="6" t="s">
        <v>69</v>
      </c>
      <c r="D4" s="7">
        <f>SUM(D5:D59)</f>
        <v>9</v>
      </c>
      <c r="E4" s="7">
        <f>SUM(E5:E59)</f>
        <v>28443</v>
      </c>
      <c r="F4" s="14" t="e">
        <f>SUM(F5:F59)</f>
        <v>#REF!</v>
      </c>
      <c r="G4" s="7"/>
      <c r="H4" s="7" t="e">
        <f>SUM(H5:H59)</f>
        <v>#REF!</v>
      </c>
      <c r="I4" s="7" t="e">
        <f>SUM(I5:I59)</f>
        <v>#REF!</v>
      </c>
      <c r="J4" s="7" t="e">
        <f>SUM(J5:J59)</f>
        <v>#REF!</v>
      </c>
      <c r="K4" s="7" t="e">
        <f>SUM(K5:K59)</f>
        <v>#REF!</v>
      </c>
      <c r="L4" s="7"/>
      <c r="M4" s="7" t="e">
        <f>SUM(M5:M59)</f>
        <v>#REF!</v>
      </c>
      <c r="N4" s="7" t="e">
        <f>SUM(N5:N59)</f>
        <v>#REF!</v>
      </c>
      <c r="O4" s="7" t="e">
        <f>SUM(O5:O59)</f>
        <v>#REF!</v>
      </c>
      <c r="P4" s="7" t="e">
        <f>SUM(P5:P59)</f>
        <v>#REF!</v>
      </c>
      <c r="Q4" s="7"/>
      <c r="R4" s="7" t="e">
        <f>SUM(R5:R59)</f>
        <v>#REF!</v>
      </c>
    </row>
    <row r="5" spans="2:18" x14ac:dyDescent="0.25">
      <c r="B5" s="8">
        <v>1</v>
      </c>
      <c r="C5" s="8" t="s">
        <v>62</v>
      </c>
      <c r="D5" s="9">
        <f>COUNTIFS('План ремонта МУН 2025'!$B:$B,Свод!C5)</f>
        <v>0</v>
      </c>
      <c r="E5" s="10">
        <f>SUMIF('План ремонта МУН 2025'!$B:$B,Свод!C5,'План ремонта МУН 2025'!$K:$K)</f>
        <v>0</v>
      </c>
      <c r="F5" s="10" t="e">
        <f>SUMIF('План ремонта МУН 2025'!#REF!,Свод!C5,'План ремонта МУН 2025'!#REF!)</f>
        <v>#REF!</v>
      </c>
      <c r="G5" s="10"/>
      <c r="H5" s="10" t="e">
        <f>SUMIF('План ремонта МУН 2025'!#REF!,Свод!C5,'План ремонта МУН 2025'!#REF!)</f>
        <v>#REF!</v>
      </c>
      <c r="I5" s="8" t="e">
        <f>COUNTIFS('План ремонта МУН 2025'!#REF!,Свод!C5,'План ремонта МУН 2025'!#REF!,"дотация")</f>
        <v>#REF!</v>
      </c>
      <c r="J5" s="9" t="e">
        <f>SUMIFS('План ремонта МУН 2025'!$K:$K,'План ремонта МУН 2025'!$B:$B,Свод!C5,'План ремонта МУН 2025'!#REF!,"дотация")</f>
        <v>#REF!</v>
      </c>
      <c r="K5" s="10" t="e">
        <f>J5/7000</f>
        <v>#REF!</v>
      </c>
      <c r="L5" s="10"/>
      <c r="M5" s="10" t="e">
        <f>SUMIFS('План ремонта МУН 2025'!#REF!,'План ремонта МУН 2025'!#REF!,"дотация",'План ремонта МУН 2025'!#REF!,Лист1!C4)</f>
        <v>#REF!</v>
      </c>
      <c r="N5" s="9" t="e">
        <f>COUNTIFS('План ремонта МУН 2025'!#REF!,Свод!C5,'План ремонта МУН 2025'!#REF!,"субсидия")</f>
        <v>#REF!</v>
      </c>
      <c r="O5" s="9" t="e">
        <f>SUMIFS('План ремонта МУН 2025'!$K:$K,'План ремонта МУН 2025'!$B:$B,Свод!C5,'План ремонта МУН 2025'!#REF!,"субсидия")</f>
        <v>#REF!</v>
      </c>
      <c r="P5" s="10" t="e">
        <f>O5/7000</f>
        <v>#REF!</v>
      </c>
      <c r="Q5" s="10"/>
      <c r="R5" s="10" t="e">
        <f>SUMIFS('План ремонта МУН 2025'!#REF!,'План ремонта МУН 2025'!#REF!,"субсидия",'План ремонта МУН 2025'!#REF!,Лист1!C4)</f>
        <v>#REF!</v>
      </c>
    </row>
    <row r="6" spans="2:18" x14ac:dyDescent="0.25">
      <c r="B6" s="8">
        <v>2</v>
      </c>
      <c r="C6" s="8" t="s">
        <v>19</v>
      </c>
      <c r="D6" s="9">
        <f>COUNTIFS('План ремонта МУН 2025'!$B:$B,Свод!C6)</f>
        <v>0</v>
      </c>
      <c r="E6" s="10">
        <f>SUMIF('План ремонта МУН 2025'!$B:$B,Свод!C6,'План ремонта МУН 2025'!$K:$K)</f>
        <v>0</v>
      </c>
      <c r="F6" s="10" t="e">
        <f>SUMIF('План ремонта МУН 2025'!#REF!,Свод!C6,'План ремонта МУН 2025'!#REF!)</f>
        <v>#REF!</v>
      </c>
      <c r="G6" s="10"/>
      <c r="H6" s="10" t="e">
        <f>SUMIF('План ремонта МУН 2025'!#REF!,Свод!C6,'План ремонта МУН 2025'!#REF!)</f>
        <v>#REF!</v>
      </c>
      <c r="I6" s="8" t="e">
        <f>COUNTIFS('План ремонта МУН 2025'!#REF!,Свод!C6,'План ремонта МУН 2025'!#REF!,"дотация")</f>
        <v>#REF!</v>
      </c>
      <c r="J6" s="9" t="e">
        <f>SUMIFS('План ремонта МУН 2025'!$K:$K,'План ремонта МУН 2025'!$B:$B,Свод!C6,'План ремонта МУН 2025'!#REF!,"дотация")</f>
        <v>#REF!</v>
      </c>
      <c r="K6" s="10" t="e">
        <f t="shared" ref="K6:K59" si="0">J6/7000</f>
        <v>#REF!</v>
      </c>
      <c r="L6" s="10"/>
      <c r="M6" s="10" t="e">
        <f>SUMIFS('План ремонта МУН 2025'!#REF!,'План ремонта МУН 2025'!#REF!,"дотация",'План ремонта МУН 2025'!#REF!,Лист1!C5)</f>
        <v>#REF!</v>
      </c>
      <c r="N6" s="9" t="e">
        <f>COUNTIFS('План ремонта МУН 2025'!#REF!,Свод!C6,'План ремонта МУН 2025'!#REF!,"субсидия")</f>
        <v>#REF!</v>
      </c>
      <c r="O6" s="9" t="e">
        <f>SUMIFS('План ремонта МУН 2025'!$K:$K,'План ремонта МУН 2025'!$B:$B,Свод!C6,'План ремонта МУН 2025'!#REF!,"субсидия")</f>
        <v>#REF!</v>
      </c>
      <c r="P6" s="10" t="e">
        <f t="shared" ref="P6:P59" si="1">O6/7000</f>
        <v>#REF!</v>
      </c>
      <c r="Q6" s="10"/>
      <c r="R6" s="10" t="e">
        <f>SUMIFS('План ремонта МУН 2025'!#REF!,'План ремонта МУН 2025'!#REF!,"субсидия",'План ремонта МУН 2025'!#REF!,Лист1!C5)</f>
        <v>#REF!</v>
      </c>
    </row>
    <row r="7" spans="2:18" x14ac:dyDescent="0.25">
      <c r="B7" s="8">
        <v>3</v>
      </c>
      <c r="C7" s="8" t="s">
        <v>47</v>
      </c>
      <c r="D7" s="9">
        <f>COUNTIFS('План ремонта МУН 2025'!$B:$B,Свод!C7)</f>
        <v>0</v>
      </c>
      <c r="E7" s="10">
        <f>SUMIF('План ремонта МУН 2025'!$B:$B,Свод!C7,'План ремонта МУН 2025'!$K:$K)</f>
        <v>0</v>
      </c>
      <c r="F7" s="10" t="e">
        <f>SUMIF('План ремонта МУН 2025'!#REF!,Свод!C7,'План ремонта МУН 2025'!#REF!)</f>
        <v>#REF!</v>
      </c>
      <c r="G7" s="10"/>
      <c r="H7" s="10" t="e">
        <f>SUMIF('План ремонта МУН 2025'!#REF!,Свод!C7,'План ремонта МУН 2025'!#REF!)</f>
        <v>#REF!</v>
      </c>
      <c r="I7" s="8" t="e">
        <f>COUNTIFS('План ремонта МУН 2025'!#REF!,Свод!C7,'План ремонта МУН 2025'!#REF!,"дотация")</f>
        <v>#REF!</v>
      </c>
      <c r="J7" s="9" t="e">
        <f>SUMIFS('План ремонта МУН 2025'!$K:$K,'План ремонта МУН 2025'!$B:$B,Свод!C7,'План ремонта МУН 2025'!#REF!,"дотация")</f>
        <v>#REF!</v>
      </c>
      <c r="K7" s="10" t="e">
        <f t="shared" si="0"/>
        <v>#REF!</v>
      </c>
      <c r="L7" s="10"/>
      <c r="M7" s="10" t="e">
        <f>SUMIFS('План ремонта МУН 2025'!#REF!,'План ремонта МУН 2025'!#REF!,"дотация",'План ремонта МУН 2025'!#REF!,Лист1!C6)</f>
        <v>#REF!</v>
      </c>
      <c r="N7" s="9" t="e">
        <f>COUNTIFS('План ремонта МУН 2025'!#REF!,Свод!C7,'План ремонта МУН 2025'!#REF!,"субсидия")</f>
        <v>#REF!</v>
      </c>
      <c r="O7" s="9" t="e">
        <f>SUMIFS('План ремонта МУН 2025'!$K:$K,'План ремонта МУН 2025'!$B:$B,Свод!C7,'План ремонта МУН 2025'!#REF!,"субсидия")</f>
        <v>#REF!</v>
      </c>
      <c r="P7" s="10" t="e">
        <f t="shared" si="1"/>
        <v>#REF!</v>
      </c>
      <c r="Q7" s="10"/>
      <c r="R7" s="10" t="e">
        <f>SUMIFS('План ремонта МУН 2025'!#REF!,'План ремонта МУН 2025'!#REF!,"субсидия",'План ремонта МУН 2025'!#REF!,Лист1!C6)</f>
        <v>#REF!</v>
      </c>
    </row>
    <row r="8" spans="2:18" x14ac:dyDescent="0.25">
      <c r="B8" s="8">
        <v>4</v>
      </c>
      <c r="C8" s="8" t="s">
        <v>20</v>
      </c>
      <c r="D8" s="9">
        <f>COUNTIFS('План ремонта МУН 2025'!$B:$B,Свод!C8)</f>
        <v>0</v>
      </c>
      <c r="E8" s="10">
        <f>SUMIF('План ремонта МУН 2025'!$B:$B,Свод!C8,'План ремонта МУН 2025'!$K:$K)</f>
        <v>0</v>
      </c>
      <c r="F8" s="10" t="e">
        <f>SUMIF('План ремонта МУН 2025'!#REF!,Свод!C8,'План ремонта МУН 2025'!#REF!)</f>
        <v>#REF!</v>
      </c>
      <c r="G8" s="10"/>
      <c r="H8" s="10" t="e">
        <f>SUMIF('План ремонта МУН 2025'!#REF!,Свод!C8,'План ремонта МУН 2025'!#REF!)</f>
        <v>#REF!</v>
      </c>
      <c r="I8" s="8" t="e">
        <f>COUNTIFS('План ремонта МУН 2025'!#REF!,Свод!C8,'План ремонта МУН 2025'!#REF!,"дотация")</f>
        <v>#REF!</v>
      </c>
      <c r="J8" s="9" t="e">
        <f>SUMIFS('План ремонта МУН 2025'!$K:$K,'План ремонта МУН 2025'!$B:$B,Свод!C8,'План ремонта МУН 2025'!#REF!,"дотация")</f>
        <v>#REF!</v>
      </c>
      <c r="K8" s="10" t="e">
        <f t="shared" si="0"/>
        <v>#REF!</v>
      </c>
      <c r="L8" s="10"/>
      <c r="M8" s="10" t="e">
        <f>SUMIFS('План ремонта МУН 2025'!#REF!,'План ремонта МУН 2025'!#REF!,"дотация",'План ремонта МУН 2025'!#REF!,Лист1!C7)</f>
        <v>#REF!</v>
      </c>
      <c r="N8" s="9" t="e">
        <f>COUNTIFS('План ремонта МУН 2025'!#REF!,Свод!C8,'План ремонта МУН 2025'!#REF!,"субсидия")</f>
        <v>#REF!</v>
      </c>
      <c r="O8" s="9" t="e">
        <f>SUMIFS('План ремонта МУН 2025'!$K:$K,'План ремонта МУН 2025'!$B:$B,Свод!C8,'План ремонта МУН 2025'!#REF!,"субсидия")</f>
        <v>#REF!</v>
      </c>
      <c r="P8" s="10" t="e">
        <f t="shared" si="1"/>
        <v>#REF!</v>
      </c>
      <c r="Q8" s="10"/>
      <c r="R8" s="10" t="e">
        <f>SUMIFS('План ремонта МУН 2025'!#REF!,'План ремонта МУН 2025'!#REF!,"субсидия",'План ремонта МУН 2025'!#REF!,Лист1!C7)</f>
        <v>#REF!</v>
      </c>
    </row>
    <row r="9" spans="2:18" x14ac:dyDescent="0.25">
      <c r="B9" s="8">
        <v>5</v>
      </c>
      <c r="C9" s="8" t="s">
        <v>70</v>
      </c>
      <c r="D9" s="9">
        <f>COUNTIFS('План ремонта МУН 2025'!$B:$B,Свод!C9)</f>
        <v>0</v>
      </c>
      <c r="E9" s="10">
        <f>SUMIF('План ремонта МУН 2025'!$B:$B,Свод!C9,'План ремонта МУН 2025'!$K:$K)</f>
        <v>0</v>
      </c>
      <c r="F9" s="10" t="e">
        <f>SUMIF('План ремонта МУН 2025'!#REF!,Свод!C9,'План ремонта МУН 2025'!#REF!)</f>
        <v>#REF!</v>
      </c>
      <c r="G9" s="10"/>
      <c r="H9" s="10" t="e">
        <f>SUMIF('План ремонта МУН 2025'!#REF!,Свод!C9,'План ремонта МУН 2025'!#REF!)</f>
        <v>#REF!</v>
      </c>
      <c r="I9" s="8" t="e">
        <f>COUNTIFS('План ремонта МУН 2025'!#REF!,Свод!C9,'План ремонта МУН 2025'!#REF!,"дотация")</f>
        <v>#REF!</v>
      </c>
      <c r="J9" s="9" t="e">
        <f>SUMIFS('План ремонта МУН 2025'!$K:$K,'План ремонта МУН 2025'!$B:$B,Свод!C9,'План ремонта МУН 2025'!#REF!,"дотация")</f>
        <v>#REF!</v>
      </c>
      <c r="K9" s="10" t="e">
        <f t="shared" si="0"/>
        <v>#REF!</v>
      </c>
      <c r="L9" s="10"/>
      <c r="M9" s="10" t="e">
        <f>SUMIFS('План ремонта МУН 2025'!#REF!,'План ремонта МУН 2025'!#REF!,"дотация",'План ремонта МУН 2025'!#REF!,Лист1!C8)</f>
        <v>#REF!</v>
      </c>
      <c r="N9" s="9" t="e">
        <f>COUNTIFS('План ремонта МУН 2025'!#REF!,Свод!C9,'План ремонта МУН 2025'!#REF!,"субсидия")</f>
        <v>#REF!</v>
      </c>
      <c r="O9" s="9" t="e">
        <f>SUMIFS('План ремонта МУН 2025'!$K:$K,'План ремонта МУН 2025'!$B:$B,Свод!C9,'План ремонта МУН 2025'!#REF!,"субсидия")</f>
        <v>#REF!</v>
      </c>
      <c r="P9" s="10" t="e">
        <f t="shared" si="1"/>
        <v>#REF!</v>
      </c>
      <c r="Q9" s="10"/>
      <c r="R9" s="10" t="e">
        <f>SUMIFS('План ремонта МУН 2025'!#REF!,'План ремонта МУН 2025'!#REF!,"субсидия",'План ремонта МУН 2025'!#REF!,Лист1!C8)</f>
        <v>#REF!</v>
      </c>
    </row>
    <row r="10" spans="2:18" x14ac:dyDescent="0.25">
      <c r="B10" s="8">
        <v>6</v>
      </c>
      <c r="C10" s="8" t="s">
        <v>100</v>
      </c>
      <c r="D10" s="9">
        <f>COUNTIFS('План ремонта МУН 2025'!$B:$B,Свод!C10)</f>
        <v>0</v>
      </c>
      <c r="E10" s="10">
        <f>SUMIF('План ремонта МУН 2025'!$B:$B,Свод!C10,'План ремонта МУН 2025'!$K:$K)</f>
        <v>0</v>
      </c>
      <c r="F10" s="10" t="e">
        <f>SUMIF('План ремонта МУН 2025'!#REF!,Свод!C10,'План ремонта МУН 2025'!#REF!)</f>
        <v>#REF!</v>
      </c>
      <c r="G10" s="10"/>
      <c r="H10" s="10" t="e">
        <f>SUMIF('План ремонта МУН 2025'!#REF!,Свод!C10,'План ремонта МУН 2025'!#REF!)</f>
        <v>#REF!</v>
      </c>
      <c r="I10" s="8" t="e">
        <f>COUNTIFS('План ремонта МУН 2025'!#REF!,Свод!C10,'План ремонта МУН 2025'!#REF!,"дотация")</f>
        <v>#REF!</v>
      </c>
      <c r="J10" s="9" t="e">
        <f>SUMIFS('План ремонта МУН 2025'!$K:$K,'План ремонта МУН 2025'!$B:$B,Свод!C10,'План ремонта МУН 2025'!#REF!,"дотация")</f>
        <v>#REF!</v>
      </c>
      <c r="K10" s="10" t="e">
        <f t="shared" si="0"/>
        <v>#REF!</v>
      </c>
      <c r="L10" s="10"/>
      <c r="M10" s="10" t="e">
        <f>SUMIFS('План ремонта МУН 2025'!#REF!,'План ремонта МУН 2025'!#REF!,"дотация",'План ремонта МУН 2025'!#REF!,Лист1!C9)</f>
        <v>#REF!</v>
      </c>
      <c r="N10" s="9" t="e">
        <f>COUNTIFS('План ремонта МУН 2025'!#REF!,Свод!C10,'План ремонта МУН 2025'!#REF!,"субсидия")</f>
        <v>#REF!</v>
      </c>
      <c r="O10" s="9" t="e">
        <f>SUMIFS('План ремонта МУН 2025'!$K:$K,'План ремонта МУН 2025'!$B:$B,Свод!C10,'План ремонта МУН 2025'!#REF!,"субсидия")</f>
        <v>#REF!</v>
      </c>
      <c r="P10" s="10" t="e">
        <f t="shared" si="1"/>
        <v>#REF!</v>
      </c>
      <c r="Q10" s="10"/>
      <c r="R10" s="10" t="e">
        <f>SUMIFS('План ремонта МУН 2025'!#REF!,'План ремонта МУН 2025'!#REF!,"субсидия",'План ремонта МУН 2025'!#REF!,Лист1!C9)</f>
        <v>#REF!</v>
      </c>
    </row>
    <row r="11" spans="2:18" x14ac:dyDescent="0.25">
      <c r="B11" s="8">
        <v>7</v>
      </c>
      <c r="C11" s="8" t="s">
        <v>21</v>
      </c>
      <c r="D11" s="9">
        <f>COUNTIFS('План ремонта МУН 2025'!$B:$B,Свод!C11)</f>
        <v>0</v>
      </c>
      <c r="E11" s="10">
        <f>SUMIF('План ремонта МУН 2025'!$B:$B,Свод!C11,'План ремонта МУН 2025'!$K:$K)</f>
        <v>0</v>
      </c>
      <c r="F11" s="10" t="e">
        <f>SUMIF('План ремонта МУН 2025'!#REF!,Свод!C11,'План ремонта МУН 2025'!#REF!)</f>
        <v>#REF!</v>
      </c>
      <c r="G11" s="10"/>
      <c r="H11" s="10" t="e">
        <f>SUMIF('План ремонта МУН 2025'!#REF!,Свод!C11,'План ремонта МУН 2025'!#REF!)</f>
        <v>#REF!</v>
      </c>
      <c r="I11" s="8" t="e">
        <f>COUNTIFS('План ремонта МУН 2025'!#REF!,Свод!C11,'План ремонта МУН 2025'!#REF!,"дотация")</f>
        <v>#REF!</v>
      </c>
      <c r="J11" s="9" t="e">
        <f>SUMIFS('План ремонта МУН 2025'!$K:$K,'План ремонта МУН 2025'!$B:$B,Свод!C11,'План ремонта МУН 2025'!#REF!,"дотация")</f>
        <v>#REF!</v>
      </c>
      <c r="K11" s="10" t="e">
        <f t="shared" si="0"/>
        <v>#REF!</v>
      </c>
      <c r="L11" s="10"/>
      <c r="M11" s="10" t="e">
        <f>SUMIFS('План ремонта МУН 2025'!#REF!,'План ремонта МУН 2025'!#REF!,"дотация",'План ремонта МУН 2025'!#REF!,Лист1!C10)</f>
        <v>#REF!</v>
      </c>
      <c r="N11" s="9" t="e">
        <f>COUNTIFS('План ремонта МУН 2025'!#REF!,Свод!C11,'План ремонта МУН 2025'!#REF!,"субсидия")</f>
        <v>#REF!</v>
      </c>
      <c r="O11" s="9" t="e">
        <f>SUMIFS('План ремонта МУН 2025'!$K:$K,'План ремонта МУН 2025'!$B:$B,Свод!C11,'План ремонта МУН 2025'!#REF!,"субсидия")</f>
        <v>#REF!</v>
      </c>
      <c r="P11" s="10" t="e">
        <f t="shared" si="1"/>
        <v>#REF!</v>
      </c>
      <c r="Q11" s="10"/>
      <c r="R11" s="10" t="e">
        <f>SUMIFS('План ремонта МУН 2025'!#REF!,'План ремонта МУН 2025'!#REF!,"субсидия",'План ремонта МУН 2025'!#REF!,Лист1!C10)</f>
        <v>#REF!</v>
      </c>
    </row>
    <row r="12" spans="2:18" x14ac:dyDescent="0.25">
      <c r="B12" s="8">
        <v>8</v>
      </c>
      <c r="C12" s="8" t="s">
        <v>22</v>
      </c>
      <c r="D12" s="9">
        <f>COUNTIFS('План ремонта МУН 2025'!$B:$B,Свод!C12)</f>
        <v>0</v>
      </c>
      <c r="E12" s="10">
        <f>SUMIF('План ремонта МУН 2025'!$B:$B,Свод!C12,'План ремонта МУН 2025'!$K:$K)</f>
        <v>0</v>
      </c>
      <c r="F12" s="10" t="e">
        <f>SUMIF('План ремонта МУН 2025'!#REF!,Свод!C12,'План ремонта МУН 2025'!#REF!)</f>
        <v>#REF!</v>
      </c>
      <c r="G12" s="10"/>
      <c r="H12" s="10" t="e">
        <f>SUMIF('План ремонта МУН 2025'!#REF!,Свод!C12,'План ремонта МУН 2025'!#REF!)</f>
        <v>#REF!</v>
      </c>
      <c r="I12" s="8" t="e">
        <f>COUNTIFS('План ремонта МУН 2025'!#REF!,Свод!C12,'План ремонта МУН 2025'!#REF!,"дотация")</f>
        <v>#REF!</v>
      </c>
      <c r="J12" s="9" t="e">
        <f>SUMIFS('План ремонта МУН 2025'!$K:$K,'План ремонта МУН 2025'!$B:$B,Свод!C12,'План ремонта МУН 2025'!#REF!,"дотация")</f>
        <v>#REF!</v>
      </c>
      <c r="K12" s="10" t="e">
        <f t="shared" si="0"/>
        <v>#REF!</v>
      </c>
      <c r="L12" s="10"/>
      <c r="M12" s="10" t="e">
        <f>SUMIFS('План ремонта МУН 2025'!#REF!,'План ремонта МУН 2025'!#REF!,"дотация",'План ремонта МУН 2025'!#REF!,Лист1!C11)</f>
        <v>#REF!</v>
      </c>
      <c r="N12" s="9" t="e">
        <f>COUNTIFS('План ремонта МУН 2025'!#REF!,Свод!C12,'План ремонта МУН 2025'!#REF!,"субсидия")</f>
        <v>#REF!</v>
      </c>
      <c r="O12" s="9" t="e">
        <f>SUMIFS('План ремонта МУН 2025'!$K:$K,'План ремонта МУН 2025'!$B:$B,Свод!C12,'План ремонта МУН 2025'!#REF!,"субсидия")</f>
        <v>#REF!</v>
      </c>
      <c r="P12" s="10" t="e">
        <f t="shared" si="1"/>
        <v>#REF!</v>
      </c>
      <c r="Q12" s="10"/>
      <c r="R12" s="10" t="e">
        <f>SUMIFS('План ремонта МУН 2025'!#REF!,'План ремонта МУН 2025'!#REF!,"субсидия",'План ремонта МУН 2025'!#REF!,Лист1!C11)</f>
        <v>#REF!</v>
      </c>
    </row>
    <row r="13" spans="2:18" x14ac:dyDescent="0.25">
      <c r="B13" s="8">
        <v>9</v>
      </c>
      <c r="C13" s="8" t="s">
        <v>23</v>
      </c>
      <c r="D13" s="9">
        <f>COUNTIFS('План ремонта МУН 2025'!$B:$B,Свод!C13)</f>
        <v>0</v>
      </c>
      <c r="E13" s="10">
        <f>SUMIF('План ремонта МУН 2025'!$B:$B,Свод!C13,'План ремонта МУН 2025'!$K:$K)</f>
        <v>0</v>
      </c>
      <c r="F13" s="10" t="e">
        <f>SUMIF('План ремонта МУН 2025'!#REF!,Свод!C13,'План ремонта МУН 2025'!#REF!)</f>
        <v>#REF!</v>
      </c>
      <c r="G13" s="10"/>
      <c r="H13" s="10" t="e">
        <f>SUMIF('План ремонта МУН 2025'!#REF!,Свод!C13,'План ремонта МУН 2025'!#REF!)</f>
        <v>#REF!</v>
      </c>
      <c r="I13" s="8" t="e">
        <f>COUNTIFS('План ремонта МУН 2025'!#REF!,Свод!C13,'План ремонта МУН 2025'!#REF!,"дотация")</f>
        <v>#REF!</v>
      </c>
      <c r="J13" s="9" t="e">
        <f>SUMIFS('План ремонта МУН 2025'!$K:$K,'План ремонта МУН 2025'!$B:$B,Свод!C13,'План ремонта МУН 2025'!#REF!,"дотация")</f>
        <v>#REF!</v>
      </c>
      <c r="K13" s="10" t="e">
        <f t="shared" si="0"/>
        <v>#REF!</v>
      </c>
      <c r="L13" s="10"/>
      <c r="M13" s="10" t="e">
        <f>SUMIFS('План ремонта МУН 2025'!#REF!,'План ремонта МУН 2025'!#REF!,"дотация",'План ремонта МУН 2025'!#REF!,Лист1!C12)</f>
        <v>#REF!</v>
      </c>
      <c r="N13" s="9" t="e">
        <f>COUNTIFS('План ремонта МУН 2025'!#REF!,Свод!C13,'План ремонта МУН 2025'!#REF!,"субсидия")</f>
        <v>#REF!</v>
      </c>
      <c r="O13" s="9" t="e">
        <f>SUMIFS('План ремонта МУН 2025'!$K:$K,'План ремонта МУН 2025'!$B:$B,Свод!C13,'План ремонта МУН 2025'!#REF!,"субсидия")</f>
        <v>#REF!</v>
      </c>
      <c r="P13" s="10" t="e">
        <f t="shared" si="1"/>
        <v>#REF!</v>
      </c>
      <c r="Q13" s="10"/>
      <c r="R13" s="10" t="e">
        <f>SUMIFS('План ремонта МУН 2025'!#REF!,'План ремонта МУН 2025'!#REF!,"субсидия",'План ремонта МУН 2025'!#REF!,Лист1!C12)</f>
        <v>#REF!</v>
      </c>
    </row>
    <row r="14" spans="2:18" x14ac:dyDescent="0.25">
      <c r="B14" s="8">
        <v>10</v>
      </c>
      <c r="C14" s="8" t="s">
        <v>24</v>
      </c>
      <c r="D14" s="9">
        <f>COUNTIFS('План ремонта МУН 2025'!$B:$B,Свод!C14)</f>
        <v>0</v>
      </c>
      <c r="E14" s="10">
        <f>SUMIF('План ремонта МУН 2025'!$B:$B,Свод!C14,'План ремонта МУН 2025'!$K:$K)</f>
        <v>0</v>
      </c>
      <c r="F14" s="10" t="e">
        <f>SUMIF('План ремонта МУН 2025'!#REF!,Свод!C14,'План ремонта МУН 2025'!#REF!)</f>
        <v>#REF!</v>
      </c>
      <c r="G14" s="10"/>
      <c r="H14" s="10" t="e">
        <f>SUMIF('План ремонта МУН 2025'!#REF!,Свод!C14,'План ремонта МУН 2025'!#REF!)</f>
        <v>#REF!</v>
      </c>
      <c r="I14" s="8" t="e">
        <f>COUNTIFS('План ремонта МУН 2025'!#REF!,Свод!C14,'План ремонта МУН 2025'!#REF!,"дотация")</f>
        <v>#REF!</v>
      </c>
      <c r="J14" s="9" t="e">
        <f>SUMIFS('План ремонта МУН 2025'!$K:$K,'План ремонта МУН 2025'!$B:$B,Свод!C14,'План ремонта МУН 2025'!#REF!,"дотация")</f>
        <v>#REF!</v>
      </c>
      <c r="K14" s="10" t="e">
        <f t="shared" si="0"/>
        <v>#REF!</v>
      </c>
      <c r="L14" s="10"/>
      <c r="M14" s="10" t="e">
        <f>SUMIFS('План ремонта МУН 2025'!#REF!,'План ремонта МУН 2025'!#REF!,"дотация",'План ремонта МУН 2025'!#REF!,Лист1!C13)</f>
        <v>#REF!</v>
      </c>
      <c r="N14" s="9" t="e">
        <f>COUNTIFS('План ремонта МУН 2025'!#REF!,Свод!C14,'План ремонта МУН 2025'!#REF!,"субсидия")</f>
        <v>#REF!</v>
      </c>
      <c r="O14" s="9" t="e">
        <f>SUMIFS('План ремонта МУН 2025'!$K:$K,'План ремонта МУН 2025'!$B:$B,Свод!C14,'План ремонта МУН 2025'!#REF!,"субсидия")</f>
        <v>#REF!</v>
      </c>
      <c r="P14" s="10" t="e">
        <f t="shared" si="1"/>
        <v>#REF!</v>
      </c>
      <c r="Q14" s="10"/>
      <c r="R14" s="10" t="e">
        <f>SUMIFS('План ремонта МУН 2025'!#REF!,'План ремонта МУН 2025'!#REF!,"субсидия",'План ремонта МУН 2025'!#REF!,Лист1!C13)</f>
        <v>#REF!</v>
      </c>
    </row>
    <row r="15" spans="2:18" x14ac:dyDescent="0.25">
      <c r="B15" s="8">
        <v>11</v>
      </c>
      <c r="C15" s="8" t="s">
        <v>25</v>
      </c>
      <c r="D15" s="9">
        <f>COUNTIFS('План ремонта МУН 2025'!$B:$B,Свод!C15)</f>
        <v>0</v>
      </c>
      <c r="E15" s="10">
        <f>SUMIF('План ремонта МУН 2025'!$B:$B,Свод!C15,'План ремонта МУН 2025'!$K:$K)</f>
        <v>0</v>
      </c>
      <c r="F15" s="10" t="e">
        <f>SUMIF('План ремонта МУН 2025'!#REF!,Свод!C15,'План ремонта МУН 2025'!#REF!)</f>
        <v>#REF!</v>
      </c>
      <c r="G15" s="10"/>
      <c r="H15" s="10" t="e">
        <f>SUMIF('План ремонта МУН 2025'!#REF!,Свод!C15,'План ремонта МУН 2025'!#REF!)</f>
        <v>#REF!</v>
      </c>
      <c r="I15" s="8" t="e">
        <f>COUNTIFS('План ремонта МУН 2025'!#REF!,Свод!C15,'План ремонта МУН 2025'!#REF!,"дотация")</f>
        <v>#REF!</v>
      </c>
      <c r="J15" s="9" t="e">
        <f>SUMIFS('План ремонта МУН 2025'!$K:$K,'План ремонта МУН 2025'!$B:$B,Свод!C15,'План ремонта МУН 2025'!#REF!,"дотация")</f>
        <v>#REF!</v>
      </c>
      <c r="K15" s="10" t="e">
        <f t="shared" si="0"/>
        <v>#REF!</v>
      </c>
      <c r="L15" s="10"/>
      <c r="M15" s="10" t="e">
        <f>SUMIFS('План ремонта МУН 2025'!#REF!,'План ремонта МУН 2025'!#REF!,"дотация",'План ремонта МУН 2025'!#REF!,Лист1!C14)</f>
        <v>#REF!</v>
      </c>
      <c r="N15" s="9" t="e">
        <f>COUNTIFS('План ремонта МУН 2025'!#REF!,Свод!C15,'План ремонта МУН 2025'!#REF!,"субсидия")</f>
        <v>#REF!</v>
      </c>
      <c r="O15" s="9" t="e">
        <f>SUMIFS('План ремонта МУН 2025'!$K:$K,'План ремонта МУН 2025'!$B:$B,Свод!C15,'План ремонта МУН 2025'!#REF!,"субсидия")</f>
        <v>#REF!</v>
      </c>
      <c r="P15" s="10" t="e">
        <f t="shared" si="1"/>
        <v>#REF!</v>
      </c>
      <c r="Q15" s="10"/>
      <c r="R15" s="10" t="e">
        <f>SUMIFS('План ремонта МУН 2025'!#REF!,'План ремонта МУН 2025'!#REF!,"субсидия",'План ремонта МУН 2025'!#REF!,Лист1!C14)</f>
        <v>#REF!</v>
      </c>
    </row>
    <row r="16" spans="2:18" x14ac:dyDescent="0.25">
      <c r="B16" s="8">
        <v>12</v>
      </c>
      <c r="C16" s="8" t="s">
        <v>45</v>
      </c>
      <c r="D16" s="9">
        <f>COUNTIFS('План ремонта МУН 2025'!$B:$B,Свод!C16)</f>
        <v>0</v>
      </c>
      <c r="E16" s="10">
        <f>SUMIF('План ремонта МУН 2025'!$B:$B,Свод!C16,'План ремонта МУН 2025'!$K:$K)</f>
        <v>0</v>
      </c>
      <c r="F16" s="10" t="e">
        <f>SUMIF('План ремонта МУН 2025'!#REF!,Свод!C16,'План ремонта МУН 2025'!#REF!)</f>
        <v>#REF!</v>
      </c>
      <c r="G16" s="10"/>
      <c r="H16" s="10" t="e">
        <f>SUMIF('План ремонта МУН 2025'!#REF!,Свод!C16,'План ремонта МУН 2025'!#REF!)</f>
        <v>#REF!</v>
      </c>
      <c r="I16" s="8" t="e">
        <f>COUNTIFS('План ремонта МУН 2025'!#REF!,Свод!C16,'План ремонта МУН 2025'!#REF!,"дотация")</f>
        <v>#REF!</v>
      </c>
      <c r="J16" s="9" t="e">
        <f>SUMIFS('План ремонта МУН 2025'!$K:$K,'План ремонта МУН 2025'!$B:$B,Свод!C16,'План ремонта МУН 2025'!#REF!,"дотация")</f>
        <v>#REF!</v>
      </c>
      <c r="K16" s="10" t="e">
        <f t="shared" si="0"/>
        <v>#REF!</v>
      </c>
      <c r="L16" s="10"/>
      <c r="M16" s="10" t="e">
        <f>SUMIFS('План ремонта МУН 2025'!#REF!,'План ремонта МУН 2025'!#REF!,"дотация",'План ремонта МУН 2025'!#REF!,Лист1!C15)</f>
        <v>#REF!</v>
      </c>
      <c r="N16" s="9" t="e">
        <f>COUNTIFS('План ремонта МУН 2025'!#REF!,Свод!C16,'План ремонта МУН 2025'!#REF!,"субсидия")</f>
        <v>#REF!</v>
      </c>
      <c r="O16" s="9" t="e">
        <f>SUMIFS('План ремонта МУН 2025'!$K:$K,'План ремонта МУН 2025'!$B:$B,Свод!C16,'План ремонта МУН 2025'!#REF!,"субсидия")</f>
        <v>#REF!</v>
      </c>
      <c r="P16" s="10" t="e">
        <f t="shared" si="1"/>
        <v>#REF!</v>
      </c>
      <c r="Q16" s="10"/>
      <c r="R16" s="10" t="e">
        <f>SUMIFS('План ремонта МУН 2025'!#REF!,'План ремонта МУН 2025'!#REF!,"субсидия",'План ремонта МУН 2025'!#REF!,Лист1!C15)</f>
        <v>#REF!</v>
      </c>
    </row>
    <row r="17" spans="2:18" x14ac:dyDescent="0.25">
      <c r="B17" s="8">
        <v>13</v>
      </c>
      <c r="C17" s="8" t="s">
        <v>26</v>
      </c>
      <c r="D17" s="9">
        <f>COUNTIFS('План ремонта МУН 2025'!$B:$B,Свод!C17)</f>
        <v>0</v>
      </c>
      <c r="E17" s="10">
        <f>SUMIF('План ремонта МУН 2025'!$B:$B,Свод!C17,'План ремонта МУН 2025'!$K:$K)</f>
        <v>0</v>
      </c>
      <c r="F17" s="10" t="e">
        <f>SUMIF('План ремонта МУН 2025'!#REF!,Свод!C17,'План ремонта МУН 2025'!#REF!)</f>
        <v>#REF!</v>
      </c>
      <c r="G17" s="10"/>
      <c r="H17" s="10" t="e">
        <f>SUMIF('План ремонта МУН 2025'!#REF!,Свод!C17,'План ремонта МУН 2025'!#REF!)</f>
        <v>#REF!</v>
      </c>
      <c r="I17" s="8" t="e">
        <f>COUNTIFS('План ремонта МУН 2025'!#REF!,Свод!C17,'План ремонта МУН 2025'!#REF!,"дотация")</f>
        <v>#REF!</v>
      </c>
      <c r="J17" s="9" t="e">
        <f>SUMIFS('План ремонта МУН 2025'!$K:$K,'План ремонта МУН 2025'!$B:$B,Свод!C17,'План ремонта МУН 2025'!#REF!,"дотация")</f>
        <v>#REF!</v>
      </c>
      <c r="K17" s="10" t="e">
        <f t="shared" si="0"/>
        <v>#REF!</v>
      </c>
      <c r="L17" s="10"/>
      <c r="M17" s="10" t="e">
        <f>SUMIFS('План ремонта МУН 2025'!#REF!,'План ремонта МУН 2025'!#REF!,"дотация",'План ремонта МУН 2025'!#REF!,Лист1!C16)</f>
        <v>#REF!</v>
      </c>
      <c r="N17" s="9" t="e">
        <f>COUNTIFS('План ремонта МУН 2025'!#REF!,Свод!C17,'План ремонта МУН 2025'!#REF!,"субсидия")</f>
        <v>#REF!</v>
      </c>
      <c r="O17" s="9" t="e">
        <f>SUMIFS('План ремонта МУН 2025'!$K:$K,'План ремонта МУН 2025'!$B:$B,Свод!C17,'План ремонта МУН 2025'!#REF!,"субсидия")</f>
        <v>#REF!</v>
      </c>
      <c r="P17" s="10" t="e">
        <f t="shared" si="1"/>
        <v>#REF!</v>
      </c>
      <c r="Q17" s="10"/>
      <c r="R17" s="10" t="e">
        <f>SUMIFS('План ремонта МУН 2025'!#REF!,'План ремонта МУН 2025'!#REF!,"субсидия",'План ремонта МУН 2025'!#REF!,Лист1!C16)</f>
        <v>#REF!</v>
      </c>
    </row>
    <row r="18" spans="2:18" x14ac:dyDescent="0.25">
      <c r="B18" s="8">
        <v>14</v>
      </c>
      <c r="C18" s="8" t="s">
        <v>46</v>
      </c>
      <c r="D18" s="9">
        <f>COUNTIFS('План ремонта МУН 2025'!$B:$B,Свод!C18)</f>
        <v>0</v>
      </c>
      <c r="E18" s="10">
        <f>SUMIF('План ремонта МУН 2025'!$B:$B,Свод!C18,'План ремонта МУН 2025'!$K:$K)</f>
        <v>0</v>
      </c>
      <c r="F18" s="10" t="e">
        <f>SUMIF('План ремонта МУН 2025'!#REF!,Свод!C18,'План ремонта МУН 2025'!#REF!)</f>
        <v>#REF!</v>
      </c>
      <c r="G18" s="10"/>
      <c r="H18" s="10" t="e">
        <f>SUMIF('План ремонта МУН 2025'!#REF!,Свод!C18,'План ремонта МУН 2025'!#REF!)</f>
        <v>#REF!</v>
      </c>
      <c r="I18" s="8" t="e">
        <f>COUNTIFS('План ремонта МУН 2025'!#REF!,Свод!C18,'План ремонта МУН 2025'!#REF!,"дотация")</f>
        <v>#REF!</v>
      </c>
      <c r="J18" s="9" t="e">
        <f>SUMIFS('План ремонта МУН 2025'!$K:$K,'План ремонта МУН 2025'!$B:$B,Свод!C18,'План ремонта МУН 2025'!#REF!,"дотация")</f>
        <v>#REF!</v>
      </c>
      <c r="K18" s="10" t="e">
        <f t="shared" si="0"/>
        <v>#REF!</v>
      </c>
      <c r="L18" s="10"/>
      <c r="M18" s="10" t="e">
        <f>SUMIFS('План ремонта МУН 2025'!#REF!,'План ремонта МУН 2025'!#REF!,"дотация",'План ремонта МУН 2025'!#REF!,Лист1!C17)</f>
        <v>#REF!</v>
      </c>
      <c r="N18" s="9" t="e">
        <f>COUNTIFS('План ремонта МУН 2025'!#REF!,Свод!C18,'План ремонта МУН 2025'!#REF!,"субсидия")</f>
        <v>#REF!</v>
      </c>
      <c r="O18" s="9" t="e">
        <f>SUMIFS('План ремонта МУН 2025'!$K:$K,'План ремонта МУН 2025'!$B:$B,Свод!C18,'План ремонта МУН 2025'!#REF!,"субсидия")</f>
        <v>#REF!</v>
      </c>
      <c r="P18" s="10" t="e">
        <f t="shared" si="1"/>
        <v>#REF!</v>
      </c>
      <c r="Q18" s="10"/>
      <c r="R18" s="10" t="e">
        <f>SUMIFS('План ремонта МУН 2025'!#REF!,'План ремонта МУН 2025'!#REF!,"субсидия",'План ремонта МУН 2025'!#REF!,Лист1!C17)</f>
        <v>#REF!</v>
      </c>
    </row>
    <row r="19" spans="2:18" x14ac:dyDescent="0.25">
      <c r="B19" s="8">
        <v>15</v>
      </c>
      <c r="C19" s="8" t="s">
        <v>9</v>
      </c>
      <c r="D19" s="9">
        <f>COUNTIFS('План ремонта МУН 2025'!$B:$B,Свод!C19)</f>
        <v>0</v>
      </c>
      <c r="E19" s="10">
        <f>SUMIF('План ремонта МУН 2025'!$B:$B,Свод!C19,'План ремонта МУН 2025'!$K:$K)</f>
        <v>0</v>
      </c>
      <c r="F19" s="10" t="e">
        <f>SUMIF('План ремонта МУН 2025'!#REF!,Свод!C19,'План ремонта МУН 2025'!#REF!)</f>
        <v>#REF!</v>
      </c>
      <c r="G19" s="10"/>
      <c r="H19" s="10" t="e">
        <f>SUMIF('План ремонта МУН 2025'!#REF!,Свод!C19,'План ремонта МУН 2025'!#REF!)</f>
        <v>#REF!</v>
      </c>
      <c r="I19" s="8" t="e">
        <f>COUNTIFS('План ремонта МУН 2025'!#REF!,Свод!C19,'План ремонта МУН 2025'!#REF!,"дотация")</f>
        <v>#REF!</v>
      </c>
      <c r="J19" s="9" t="e">
        <f>SUMIFS('План ремонта МУН 2025'!$K:$K,'План ремонта МУН 2025'!$B:$B,Свод!C19,'План ремонта МУН 2025'!#REF!,"дотация")</f>
        <v>#REF!</v>
      </c>
      <c r="K19" s="10" t="e">
        <f t="shared" si="0"/>
        <v>#REF!</v>
      </c>
      <c r="L19" s="10"/>
      <c r="M19" s="10" t="e">
        <f>SUMIFS('План ремонта МУН 2025'!#REF!,'План ремонта МУН 2025'!#REF!,"дотация",'План ремонта МУН 2025'!#REF!,Лист1!C18)</f>
        <v>#REF!</v>
      </c>
      <c r="N19" s="9" t="e">
        <f>COUNTIFS('План ремонта МУН 2025'!#REF!,Свод!C19,'План ремонта МУН 2025'!#REF!,"субсидия")</f>
        <v>#REF!</v>
      </c>
      <c r="O19" s="9" t="e">
        <f>SUMIFS('План ремонта МУН 2025'!$K:$K,'План ремонта МУН 2025'!$B:$B,Свод!C19,'План ремонта МУН 2025'!#REF!,"субсидия")</f>
        <v>#REF!</v>
      </c>
      <c r="P19" s="10" t="e">
        <f t="shared" si="1"/>
        <v>#REF!</v>
      </c>
      <c r="Q19" s="10"/>
      <c r="R19" s="10" t="e">
        <f>SUMIFS('План ремонта МУН 2025'!#REF!,'План ремонта МУН 2025'!#REF!,"субсидия",'План ремонта МУН 2025'!#REF!,Лист1!C18)</f>
        <v>#REF!</v>
      </c>
    </row>
    <row r="20" spans="2:18" x14ac:dyDescent="0.25">
      <c r="B20" s="8">
        <v>16</v>
      </c>
      <c r="C20" s="8" t="s">
        <v>27</v>
      </c>
      <c r="D20" s="9">
        <f>COUNTIFS('План ремонта МУН 2025'!$B:$B,Свод!C20)</f>
        <v>0</v>
      </c>
      <c r="E20" s="10">
        <f>SUMIF('План ремонта МУН 2025'!$B:$B,Свод!C20,'План ремонта МУН 2025'!$K:$K)</f>
        <v>0</v>
      </c>
      <c r="F20" s="10" t="e">
        <f>SUMIF('План ремонта МУН 2025'!#REF!,Свод!C20,'План ремонта МУН 2025'!#REF!)</f>
        <v>#REF!</v>
      </c>
      <c r="G20" s="10"/>
      <c r="H20" s="10" t="e">
        <f>SUMIF('План ремонта МУН 2025'!#REF!,Свод!C20,'План ремонта МУН 2025'!#REF!)</f>
        <v>#REF!</v>
      </c>
      <c r="I20" s="8" t="e">
        <f>COUNTIFS('План ремонта МУН 2025'!#REF!,Свод!C20,'План ремонта МУН 2025'!#REF!,"дотация")</f>
        <v>#REF!</v>
      </c>
      <c r="J20" s="9" t="e">
        <f>SUMIFS('План ремонта МУН 2025'!$K:$K,'План ремонта МУН 2025'!$B:$B,Свод!C20,'План ремонта МУН 2025'!#REF!,"дотация")</f>
        <v>#REF!</v>
      </c>
      <c r="K20" s="10" t="e">
        <f t="shared" si="0"/>
        <v>#REF!</v>
      </c>
      <c r="L20" s="10"/>
      <c r="M20" s="10" t="e">
        <f>SUMIFS('План ремонта МУН 2025'!#REF!,'План ремонта МУН 2025'!#REF!,"дотация",'План ремонта МУН 2025'!#REF!,Лист1!C19)</f>
        <v>#REF!</v>
      </c>
      <c r="N20" s="9" t="e">
        <f>COUNTIFS('План ремонта МУН 2025'!#REF!,Свод!C20,'План ремонта МУН 2025'!#REF!,"субсидия")</f>
        <v>#REF!</v>
      </c>
      <c r="O20" s="9" t="e">
        <f>SUMIFS('План ремонта МУН 2025'!$K:$K,'План ремонта МУН 2025'!$B:$B,Свод!C20,'План ремонта МУН 2025'!#REF!,"субсидия")</f>
        <v>#REF!</v>
      </c>
      <c r="P20" s="10" t="e">
        <f t="shared" si="1"/>
        <v>#REF!</v>
      </c>
      <c r="Q20" s="10"/>
      <c r="R20" s="10" t="e">
        <f>SUMIFS('План ремонта МУН 2025'!#REF!,'План ремонта МУН 2025'!#REF!,"субсидия",'План ремонта МУН 2025'!#REF!,Лист1!C19)</f>
        <v>#REF!</v>
      </c>
    </row>
    <row r="21" spans="2:18" x14ac:dyDescent="0.25">
      <c r="B21" s="8">
        <v>17</v>
      </c>
      <c r="C21" s="8" t="s">
        <v>11</v>
      </c>
      <c r="D21" s="9">
        <f>COUNTIFS('План ремонта МУН 2025'!$B:$B,Свод!C21)</f>
        <v>0</v>
      </c>
      <c r="E21" s="10">
        <f>SUMIF('План ремонта МУН 2025'!$B:$B,Свод!C21,'План ремонта МУН 2025'!$K:$K)</f>
        <v>0</v>
      </c>
      <c r="F21" s="10" t="e">
        <f>SUMIF('План ремонта МУН 2025'!#REF!,Свод!C21,'План ремонта МУН 2025'!#REF!)</f>
        <v>#REF!</v>
      </c>
      <c r="G21" s="10"/>
      <c r="H21" s="10" t="e">
        <f>SUMIF('План ремонта МУН 2025'!#REF!,Свод!C21,'План ремонта МУН 2025'!#REF!)</f>
        <v>#REF!</v>
      </c>
      <c r="I21" s="8" t="e">
        <f>COUNTIFS('План ремонта МУН 2025'!#REF!,Свод!C21,'План ремонта МУН 2025'!#REF!,"дотация")</f>
        <v>#REF!</v>
      </c>
      <c r="J21" s="9" t="e">
        <f>SUMIFS('План ремонта МУН 2025'!$K:$K,'План ремонта МУН 2025'!$B:$B,Свод!C21,'План ремонта МУН 2025'!#REF!,"дотация")</f>
        <v>#REF!</v>
      </c>
      <c r="K21" s="10" t="e">
        <f t="shared" si="0"/>
        <v>#REF!</v>
      </c>
      <c r="L21" s="10"/>
      <c r="M21" s="10" t="e">
        <f>SUMIFS('План ремонта МУН 2025'!#REF!,'План ремонта МУН 2025'!#REF!,"дотация",'План ремонта МУН 2025'!#REF!,Лист1!C20)</f>
        <v>#REF!</v>
      </c>
      <c r="N21" s="9" t="e">
        <f>COUNTIFS('План ремонта МУН 2025'!#REF!,Свод!C21,'План ремонта МУН 2025'!#REF!,"субсидия")</f>
        <v>#REF!</v>
      </c>
      <c r="O21" s="9" t="e">
        <f>SUMIFS('План ремонта МУН 2025'!$K:$K,'План ремонта МУН 2025'!$B:$B,Свод!C21,'План ремонта МУН 2025'!#REF!,"субсидия")</f>
        <v>#REF!</v>
      </c>
      <c r="P21" s="10" t="e">
        <f t="shared" si="1"/>
        <v>#REF!</v>
      </c>
      <c r="Q21" s="10"/>
      <c r="R21" s="10" t="e">
        <f>SUMIFS('План ремонта МУН 2025'!#REF!,'План ремонта МУН 2025'!#REF!,"субсидия",'План ремонта МУН 2025'!#REF!,Лист1!C20)</f>
        <v>#REF!</v>
      </c>
    </row>
    <row r="22" spans="2:18" x14ac:dyDescent="0.25">
      <c r="B22" s="8">
        <v>18</v>
      </c>
      <c r="C22" s="8" t="s">
        <v>53</v>
      </c>
      <c r="D22" s="9">
        <f>COUNTIFS('План ремонта МУН 2025'!$B:$B,Свод!C22)</f>
        <v>0</v>
      </c>
      <c r="E22" s="10">
        <f>SUMIF('План ремонта МУН 2025'!$B:$B,Свод!C22,'План ремонта МУН 2025'!$K:$K)</f>
        <v>0</v>
      </c>
      <c r="F22" s="10" t="e">
        <f>SUMIF('План ремонта МУН 2025'!#REF!,Свод!C22,'План ремонта МУН 2025'!#REF!)</f>
        <v>#REF!</v>
      </c>
      <c r="G22" s="10"/>
      <c r="H22" s="10" t="e">
        <f>SUMIF('План ремонта МУН 2025'!#REF!,Свод!C22,'План ремонта МУН 2025'!#REF!)</f>
        <v>#REF!</v>
      </c>
      <c r="I22" s="8" t="e">
        <f>COUNTIFS('План ремонта МУН 2025'!#REF!,Свод!C22,'План ремонта МУН 2025'!#REF!,"дотация")</f>
        <v>#REF!</v>
      </c>
      <c r="J22" s="9" t="e">
        <f>SUMIFS('План ремонта МУН 2025'!$K:$K,'План ремонта МУН 2025'!$B:$B,Свод!C22,'План ремонта МУН 2025'!#REF!,"дотация")</f>
        <v>#REF!</v>
      </c>
      <c r="K22" s="10" t="e">
        <f t="shared" si="0"/>
        <v>#REF!</v>
      </c>
      <c r="L22" s="10"/>
      <c r="M22" s="10" t="e">
        <f>SUMIFS('План ремонта МУН 2025'!#REF!,'План ремонта МУН 2025'!#REF!,"дотация",'План ремонта МУН 2025'!#REF!,Лист1!C21)</f>
        <v>#REF!</v>
      </c>
      <c r="N22" s="9" t="e">
        <f>COUNTIFS('План ремонта МУН 2025'!#REF!,Свод!C22,'План ремонта МУН 2025'!#REF!,"субсидия")</f>
        <v>#REF!</v>
      </c>
      <c r="O22" s="9" t="e">
        <f>SUMIFS('План ремонта МУН 2025'!$K:$K,'План ремонта МУН 2025'!$B:$B,Свод!C22,'План ремонта МУН 2025'!#REF!,"субсидия")</f>
        <v>#REF!</v>
      </c>
      <c r="P22" s="10" t="e">
        <f t="shared" si="1"/>
        <v>#REF!</v>
      </c>
      <c r="Q22" s="10"/>
      <c r="R22" s="10" t="e">
        <f>SUMIFS('План ремонта МУН 2025'!#REF!,'План ремонта МУН 2025'!#REF!,"субсидия",'План ремонта МУН 2025'!#REF!,Лист1!C21)</f>
        <v>#REF!</v>
      </c>
    </row>
    <row r="23" spans="2:18" x14ac:dyDescent="0.25">
      <c r="B23" s="8">
        <v>19</v>
      </c>
      <c r="C23" s="8" t="s">
        <v>44</v>
      </c>
      <c r="D23" s="9">
        <f>COUNTIFS('План ремонта МУН 2025'!$B:$B,Свод!C23)</f>
        <v>0</v>
      </c>
      <c r="E23" s="10">
        <f>SUMIF('План ремонта МУН 2025'!$B:$B,Свод!C23,'План ремонта МУН 2025'!$K:$K)</f>
        <v>0</v>
      </c>
      <c r="F23" s="10" t="e">
        <f>SUMIF('План ремонта МУН 2025'!#REF!,Свод!C23,'План ремонта МУН 2025'!#REF!)</f>
        <v>#REF!</v>
      </c>
      <c r="G23" s="10"/>
      <c r="H23" s="10" t="e">
        <f>SUMIF('План ремонта МУН 2025'!#REF!,Свод!C23,'План ремонта МУН 2025'!#REF!)</f>
        <v>#REF!</v>
      </c>
      <c r="I23" s="8" t="e">
        <f>COUNTIFS('План ремонта МУН 2025'!#REF!,Свод!C23,'План ремонта МУН 2025'!#REF!,"дотация")</f>
        <v>#REF!</v>
      </c>
      <c r="J23" s="9" t="e">
        <f>SUMIFS('План ремонта МУН 2025'!$K:$K,'План ремонта МУН 2025'!$B:$B,Свод!C23,'План ремонта МУН 2025'!#REF!,"дотация")</f>
        <v>#REF!</v>
      </c>
      <c r="K23" s="10" t="e">
        <f t="shared" si="0"/>
        <v>#REF!</v>
      </c>
      <c r="L23" s="10"/>
      <c r="M23" s="10" t="e">
        <f>SUMIFS('План ремонта МУН 2025'!#REF!,'План ремонта МУН 2025'!#REF!,"дотация",'План ремонта МУН 2025'!#REF!,Лист1!C22)</f>
        <v>#REF!</v>
      </c>
      <c r="N23" s="9" t="e">
        <f>COUNTIFS('План ремонта МУН 2025'!#REF!,Свод!C23,'План ремонта МУН 2025'!#REF!,"субсидия")</f>
        <v>#REF!</v>
      </c>
      <c r="O23" s="9" t="e">
        <f>SUMIFS('План ремонта МУН 2025'!$K:$K,'План ремонта МУН 2025'!$B:$B,Свод!C23,'План ремонта МУН 2025'!#REF!,"субсидия")</f>
        <v>#REF!</v>
      </c>
      <c r="P23" s="10" t="e">
        <f t="shared" si="1"/>
        <v>#REF!</v>
      </c>
      <c r="Q23" s="10"/>
      <c r="R23" s="10" t="e">
        <f>SUMIFS('План ремонта МУН 2025'!#REF!,'План ремонта МУН 2025'!#REF!,"субсидия",'План ремонта МУН 2025'!#REF!,Лист1!C22)</f>
        <v>#REF!</v>
      </c>
    </row>
    <row r="24" spans="2:18" x14ac:dyDescent="0.25">
      <c r="B24" s="8">
        <v>20</v>
      </c>
      <c r="C24" s="8" t="s">
        <v>63</v>
      </c>
      <c r="D24" s="9">
        <f>COUNTIFS('План ремонта МУН 2025'!$B:$B,Свод!C24)</f>
        <v>0</v>
      </c>
      <c r="E24" s="10">
        <f>SUMIF('План ремонта МУН 2025'!$B:$B,Свод!C24,'План ремонта МУН 2025'!$K:$K)</f>
        <v>0</v>
      </c>
      <c r="F24" s="10" t="e">
        <f>SUMIF('План ремонта МУН 2025'!#REF!,Свод!C24,'План ремонта МУН 2025'!#REF!)</f>
        <v>#REF!</v>
      </c>
      <c r="G24" s="10"/>
      <c r="H24" s="10" t="e">
        <f>SUMIF('План ремонта МУН 2025'!#REF!,Свод!C24,'План ремонта МУН 2025'!#REF!)</f>
        <v>#REF!</v>
      </c>
      <c r="I24" s="8" t="e">
        <f>COUNTIFS('План ремонта МУН 2025'!#REF!,Свод!C24,'План ремонта МУН 2025'!#REF!,"дотация")</f>
        <v>#REF!</v>
      </c>
      <c r="J24" s="9" t="e">
        <f>SUMIFS('План ремонта МУН 2025'!$K:$K,'План ремонта МУН 2025'!$B:$B,Свод!C24,'План ремонта МУН 2025'!#REF!,"дотация")</f>
        <v>#REF!</v>
      </c>
      <c r="K24" s="10" t="e">
        <f t="shared" si="0"/>
        <v>#REF!</v>
      </c>
      <c r="L24" s="10"/>
      <c r="M24" s="10" t="e">
        <f>SUMIFS('План ремонта МУН 2025'!#REF!,'План ремонта МУН 2025'!#REF!,"дотация",'План ремонта МУН 2025'!#REF!,Лист1!C23)</f>
        <v>#REF!</v>
      </c>
      <c r="N24" s="9" t="e">
        <f>COUNTIFS('План ремонта МУН 2025'!#REF!,Свод!C24,'План ремонта МУН 2025'!#REF!,"субсидия")</f>
        <v>#REF!</v>
      </c>
      <c r="O24" s="9" t="e">
        <f>SUMIFS('План ремонта МУН 2025'!$K:$K,'План ремонта МУН 2025'!$B:$B,Свод!C24,'План ремонта МУН 2025'!#REF!,"субсидия")</f>
        <v>#REF!</v>
      </c>
      <c r="P24" s="10" t="e">
        <f t="shared" si="1"/>
        <v>#REF!</v>
      </c>
      <c r="Q24" s="10"/>
      <c r="R24" s="10" t="e">
        <f>SUMIFS('План ремонта МУН 2025'!#REF!,'План ремонта МУН 2025'!#REF!,"субсидия",'План ремонта МУН 2025'!#REF!,Лист1!C23)</f>
        <v>#REF!</v>
      </c>
    </row>
    <row r="25" spans="2:18" x14ac:dyDescent="0.25">
      <c r="B25" s="8">
        <v>21</v>
      </c>
      <c r="C25" s="8" t="s">
        <v>59</v>
      </c>
      <c r="D25" s="9">
        <f>COUNTIFS('План ремонта МУН 2025'!$B:$B,Свод!C25)</f>
        <v>0</v>
      </c>
      <c r="E25" s="10">
        <f>SUMIF('План ремонта МУН 2025'!$B:$B,Свод!C25,'План ремонта МУН 2025'!$K:$K)</f>
        <v>0</v>
      </c>
      <c r="F25" s="10" t="e">
        <f>SUMIF('План ремонта МУН 2025'!#REF!,Свод!C25,'План ремонта МУН 2025'!#REF!)</f>
        <v>#REF!</v>
      </c>
      <c r="G25" s="10"/>
      <c r="H25" s="10" t="e">
        <f>SUMIF('План ремонта МУН 2025'!#REF!,Свод!C25,'План ремонта МУН 2025'!#REF!)</f>
        <v>#REF!</v>
      </c>
      <c r="I25" s="8" t="e">
        <f>COUNTIFS('План ремонта МУН 2025'!#REF!,Свод!C25,'План ремонта МУН 2025'!#REF!,"дотация")</f>
        <v>#REF!</v>
      </c>
      <c r="J25" s="9" t="e">
        <f>SUMIFS('План ремонта МУН 2025'!$K:$K,'План ремонта МУН 2025'!$B:$B,Свод!C25,'План ремонта МУН 2025'!#REF!,"дотация")</f>
        <v>#REF!</v>
      </c>
      <c r="K25" s="10" t="e">
        <f t="shared" si="0"/>
        <v>#REF!</v>
      </c>
      <c r="L25" s="10"/>
      <c r="M25" s="10" t="e">
        <f>SUMIFS('План ремонта МУН 2025'!#REF!,'План ремонта МУН 2025'!#REF!,"дотация",'План ремонта МУН 2025'!#REF!,Лист1!C24)</f>
        <v>#REF!</v>
      </c>
      <c r="N25" s="9" t="e">
        <f>COUNTIFS('План ремонта МУН 2025'!#REF!,Свод!C25,'План ремонта МУН 2025'!#REF!,"субсидия")</f>
        <v>#REF!</v>
      </c>
      <c r="O25" s="9" t="e">
        <f>SUMIFS('План ремонта МУН 2025'!$K:$K,'План ремонта МУН 2025'!$B:$B,Свод!C25,'План ремонта МУН 2025'!#REF!,"субсидия")</f>
        <v>#REF!</v>
      </c>
      <c r="P25" s="10" t="e">
        <f t="shared" si="1"/>
        <v>#REF!</v>
      </c>
      <c r="Q25" s="10"/>
      <c r="R25" s="10" t="e">
        <f>SUMIFS('План ремонта МУН 2025'!#REF!,'План ремонта МУН 2025'!#REF!,"субсидия",'План ремонта МУН 2025'!#REF!,Лист1!C24)</f>
        <v>#REF!</v>
      </c>
    </row>
    <row r="26" spans="2:18" x14ac:dyDescent="0.25">
      <c r="B26" s="8">
        <v>22</v>
      </c>
      <c r="C26" s="8" t="s">
        <v>29</v>
      </c>
      <c r="D26" s="9">
        <f>COUNTIFS('План ремонта МУН 2025'!$B:$B,Свод!C26)</f>
        <v>0</v>
      </c>
      <c r="E26" s="10">
        <f>SUMIF('План ремонта МУН 2025'!$B:$B,Свод!C26,'План ремонта МУН 2025'!$K:$K)</f>
        <v>0</v>
      </c>
      <c r="F26" s="10" t="e">
        <f>SUMIF('План ремонта МУН 2025'!#REF!,Свод!C26,'План ремонта МУН 2025'!#REF!)</f>
        <v>#REF!</v>
      </c>
      <c r="G26" s="10"/>
      <c r="H26" s="10" t="e">
        <f>SUMIF('План ремонта МУН 2025'!#REF!,Свод!C26,'План ремонта МУН 2025'!#REF!)</f>
        <v>#REF!</v>
      </c>
      <c r="I26" s="8" t="e">
        <f>COUNTIFS('План ремонта МУН 2025'!#REF!,Свод!C26,'План ремонта МУН 2025'!#REF!,"дотация")</f>
        <v>#REF!</v>
      </c>
      <c r="J26" s="9" t="e">
        <f>SUMIFS('План ремонта МУН 2025'!$K:$K,'План ремонта МУН 2025'!$B:$B,Свод!C26,'План ремонта МУН 2025'!#REF!,"дотация")</f>
        <v>#REF!</v>
      </c>
      <c r="K26" s="10" t="e">
        <f t="shared" si="0"/>
        <v>#REF!</v>
      </c>
      <c r="L26" s="10"/>
      <c r="M26" s="10" t="e">
        <f>SUMIFS('План ремонта МУН 2025'!#REF!,'План ремонта МУН 2025'!#REF!,"дотация",'План ремонта МУН 2025'!#REF!,Лист1!C25)</f>
        <v>#REF!</v>
      </c>
      <c r="N26" s="9" t="e">
        <f>COUNTIFS('План ремонта МУН 2025'!#REF!,Свод!C26,'План ремонта МУН 2025'!#REF!,"субсидия")</f>
        <v>#REF!</v>
      </c>
      <c r="O26" s="9" t="e">
        <f>SUMIFS('План ремонта МУН 2025'!$K:$K,'План ремонта МУН 2025'!$B:$B,Свод!C26,'План ремонта МУН 2025'!#REF!,"субсидия")</f>
        <v>#REF!</v>
      </c>
      <c r="P26" s="10" t="e">
        <f t="shared" si="1"/>
        <v>#REF!</v>
      </c>
      <c r="Q26" s="10"/>
      <c r="R26" s="10" t="e">
        <f>SUMIFS('План ремонта МУН 2025'!#REF!,'План ремонта МУН 2025'!#REF!,"субсидия",'План ремонта МУН 2025'!#REF!,Лист1!C25)</f>
        <v>#REF!</v>
      </c>
    </row>
    <row r="27" spans="2:18" x14ac:dyDescent="0.25">
      <c r="B27" s="8">
        <v>23</v>
      </c>
      <c r="C27" s="8" t="s">
        <v>50</v>
      </c>
      <c r="D27" s="9">
        <f>COUNTIFS('План ремонта МУН 2025'!$B:$B,Свод!C27)</f>
        <v>0</v>
      </c>
      <c r="E27" s="10">
        <f>SUMIF('План ремонта МУН 2025'!$B:$B,Свод!C27,'План ремонта МУН 2025'!$K:$K)</f>
        <v>0</v>
      </c>
      <c r="F27" s="10" t="e">
        <f>SUMIF('План ремонта МУН 2025'!#REF!,Свод!C27,'План ремонта МУН 2025'!#REF!)</f>
        <v>#REF!</v>
      </c>
      <c r="G27" s="10"/>
      <c r="H27" s="10" t="e">
        <f>SUMIF('План ремонта МУН 2025'!#REF!,Свод!C27,'План ремонта МУН 2025'!#REF!)</f>
        <v>#REF!</v>
      </c>
      <c r="I27" s="8" t="e">
        <f>COUNTIFS('План ремонта МУН 2025'!#REF!,Свод!C27,'План ремонта МУН 2025'!#REF!,"дотация")</f>
        <v>#REF!</v>
      </c>
      <c r="J27" s="9" t="e">
        <f>SUMIFS('План ремонта МУН 2025'!$K:$K,'План ремонта МУН 2025'!$B:$B,Свод!C27,'План ремонта МУН 2025'!#REF!,"дотация")</f>
        <v>#REF!</v>
      </c>
      <c r="K27" s="10" t="e">
        <f t="shared" si="0"/>
        <v>#REF!</v>
      </c>
      <c r="L27" s="10"/>
      <c r="M27" s="10" t="e">
        <f>SUMIFS('План ремонта МУН 2025'!#REF!,'План ремонта МУН 2025'!#REF!,"дотация",'План ремонта МУН 2025'!#REF!,Лист1!C26)</f>
        <v>#REF!</v>
      </c>
      <c r="N27" s="9" t="e">
        <f>COUNTIFS('План ремонта МУН 2025'!#REF!,Свод!C27,'План ремонта МУН 2025'!#REF!,"субсидия")</f>
        <v>#REF!</v>
      </c>
      <c r="O27" s="9" t="e">
        <f>SUMIFS('План ремонта МУН 2025'!$K:$K,'План ремонта МУН 2025'!$B:$B,Свод!C27,'План ремонта МУН 2025'!#REF!,"субсидия")</f>
        <v>#REF!</v>
      </c>
      <c r="P27" s="10" t="e">
        <f t="shared" si="1"/>
        <v>#REF!</v>
      </c>
      <c r="Q27" s="10"/>
      <c r="R27" s="10" t="e">
        <f>SUMIFS('План ремонта МУН 2025'!#REF!,'План ремонта МУН 2025'!#REF!,"субсидия",'План ремонта МУН 2025'!#REF!,Лист1!C26)</f>
        <v>#REF!</v>
      </c>
    </row>
    <row r="28" spans="2:18" x14ac:dyDescent="0.25">
      <c r="B28" s="8">
        <v>24</v>
      </c>
      <c r="C28" s="8" t="s">
        <v>43</v>
      </c>
      <c r="D28" s="9">
        <f>COUNTIFS('План ремонта МУН 2025'!$B:$B,Свод!C28)</f>
        <v>0</v>
      </c>
      <c r="E28" s="10">
        <f>SUMIF('План ремонта МУН 2025'!$B:$B,Свод!C28,'План ремонта МУН 2025'!$K:$K)</f>
        <v>0</v>
      </c>
      <c r="F28" s="10" t="e">
        <f>SUMIF('План ремонта МУН 2025'!#REF!,Свод!C28,'План ремонта МУН 2025'!#REF!)</f>
        <v>#REF!</v>
      </c>
      <c r="G28" s="10"/>
      <c r="H28" s="10" t="e">
        <f>SUMIF('План ремонта МУН 2025'!#REF!,Свод!C28,'План ремонта МУН 2025'!#REF!)</f>
        <v>#REF!</v>
      </c>
      <c r="I28" s="8" t="e">
        <f>COUNTIFS('План ремонта МУН 2025'!#REF!,Свод!C28,'План ремонта МУН 2025'!#REF!,"дотация")</f>
        <v>#REF!</v>
      </c>
      <c r="J28" s="9" t="e">
        <f>SUMIFS('План ремонта МУН 2025'!$K:$K,'План ремонта МУН 2025'!$B:$B,Свод!C28,'План ремонта МУН 2025'!#REF!,"дотация")</f>
        <v>#REF!</v>
      </c>
      <c r="K28" s="10" t="e">
        <f t="shared" si="0"/>
        <v>#REF!</v>
      </c>
      <c r="L28" s="10"/>
      <c r="M28" s="10" t="e">
        <f>SUMIFS('План ремонта МУН 2025'!#REF!,'План ремонта МУН 2025'!#REF!,"дотация",'План ремонта МУН 2025'!#REF!,Лист1!C27)</f>
        <v>#REF!</v>
      </c>
      <c r="N28" s="9" t="e">
        <f>COUNTIFS('План ремонта МУН 2025'!#REF!,Свод!C28,'План ремонта МУН 2025'!#REF!,"субсидия")</f>
        <v>#REF!</v>
      </c>
      <c r="O28" s="9" t="e">
        <f>SUMIFS('План ремонта МУН 2025'!$K:$K,'План ремонта МУН 2025'!$B:$B,Свод!C28,'План ремонта МУН 2025'!#REF!,"субсидия")</f>
        <v>#REF!</v>
      </c>
      <c r="P28" s="10" t="e">
        <f t="shared" si="1"/>
        <v>#REF!</v>
      </c>
      <c r="Q28" s="10"/>
      <c r="R28" s="10" t="e">
        <f>SUMIFS('План ремонта МУН 2025'!#REF!,'План ремонта МУН 2025'!#REF!,"субсидия",'План ремонта МУН 2025'!#REF!,Лист1!C27)</f>
        <v>#REF!</v>
      </c>
    </row>
    <row r="29" spans="2:18" x14ac:dyDescent="0.25">
      <c r="B29" s="8">
        <v>25</v>
      </c>
      <c r="C29" s="8" t="s">
        <v>61</v>
      </c>
      <c r="D29" s="9">
        <f>COUNTIFS('План ремонта МУН 2025'!$B:$B,Свод!C29)</f>
        <v>0</v>
      </c>
      <c r="E29" s="10">
        <f>SUMIF('План ремонта МУН 2025'!$B:$B,Свод!C29,'План ремонта МУН 2025'!$K:$K)</f>
        <v>0</v>
      </c>
      <c r="F29" s="10" t="e">
        <f>SUMIF('План ремонта МУН 2025'!#REF!,Свод!C29,'План ремонта МУН 2025'!#REF!)</f>
        <v>#REF!</v>
      </c>
      <c r="G29" s="10"/>
      <c r="H29" s="10" t="e">
        <f>SUMIF('План ремонта МУН 2025'!#REF!,Свод!C29,'План ремонта МУН 2025'!#REF!)</f>
        <v>#REF!</v>
      </c>
      <c r="I29" s="8" t="e">
        <f>COUNTIFS('План ремонта МУН 2025'!#REF!,Свод!C29,'План ремонта МУН 2025'!#REF!,"дотация")</f>
        <v>#REF!</v>
      </c>
      <c r="J29" s="9" t="e">
        <f>SUMIFS('План ремонта МУН 2025'!$K:$K,'План ремонта МУН 2025'!$B:$B,Свод!C29,'План ремонта МУН 2025'!#REF!,"дотация")</f>
        <v>#REF!</v>
      </c>
      <c r="K29" s="10" t="e">
        <f t="shared" si="0"/>
        <v>#REF!</v>
      </c>
      <c r="L29" s="10"/>
      <c r="M29" s="10" t="e">
        <f>SUMIFS('План ремонта МУН 2025'!#REF!,'План ремонта МУН 2025'!#REF!,"дотация",'План ремонта МУН 2025'!#REF!,Лист1!C28)</f>
        <v>#REF!</v>
      </c>
      <c r="N29" s="9" t="e">
        <f>COUNTIFS('План ремонта МУН 2025'!#REF!,Свод!C29,'План ремонта МУН 2025'!#REF!,"субсидия")</f>
        <v>#REF!</v>
      </c>
      <c r="O29" s="9" t="e">
        <f>SUMIFS('План ремонта МУН 2025'!$K:$K,'План ремонта МУН 2025'!$B:$B,Свод!C29,'План ремонта МУН 2025'!#REF!,"субсидия")</f>
        <v>#REF!</v>
      </c>
      <c r="P29" s="10" t="e">
        <f t="shared" si="1"/>
        <v>#REF!</v>
      </c>
      <c r="Q29" s="10"/>
      <c r="R29" s="10" t="e">
        <f>SUMIFS('План ремонта МУН 2025'!#REF!,'План ремонта МУН 2025'!#REF!,"субсидия",'План ремонта МУН 2025'!#REF!,Лист1!C28)</f>
        <v>#REF!</v>
      </c>
    </row>
    <row r="30" spans="2:18" x14ac:dyDescent="0.25">
      <c r="B30" s="8">
        <v>26</v>
      </c>
      <c r="C30" s="8" t="s">
        <v>30</v>
      </c>
      <c r="D30" s="9">
        <f>COUNTIFS('План ремонта МУН 2025'!$B:$B,Свод!C30)</f>
        <v>0</v>
      </c>
      <c r="E30" s="10">
        <f>SUMIF('План ремонта МУН 2025'!$B:$B,Свод!C30,'План ремонта МУН 2025'!$K:$K)</f>
        <v>0</v>
      </c>
      <c r="F30" s="10" t="e">
        <f>SUMIF('План ремонта МУН 2025'!#REF!,Свод!C30,'План ремонта МУН 2025'!#REF!)</f>
        <v>#REF!</v>
      </c>
      <c r="G30" s="10"/>
      <c r="H30" s="10" t="e">
        <f>SUMIF('План ремонта МУН 2025'!#REF!,Свод!C30,'План ремонта МУН 2025'!#REF!)</f>
        <v>#REF!</v>
      </c>
      <c r="I30" s="8" t="e">
        <f>COUNTIFS('План ремонта МУН 2025'!#REF!,Свод!C30,'План ремонта МУН 2025'!#REF!,"дотация")</f>
        <v>#REF!</v>
      </c>
      <c r="J30" s="9" t="e">
        <f>SUMIFS('План ремонта МУН 2025'!$K:$K,'План ремонта МУН 2025'!$B:$B,Свод!C30,'План ремонта МУН 2025'!#REF!,"дотация")</f>
        <v>#REF!</v>
      </c>
      <c r="K30" s="10" t="e">
        <f t="shared" si="0"/>
        <v>#REF!</v>
      </c>
      <c r="L30" s="10"/>
      <c r="M30" s="10" t="e">
        <f>SUMIFS('План ремонта МУН 2025'!#REF!,'План ремонта МУН 2025'!#REF!,"дотация",'План ремонта МУН 2025'!#REF!,Лист1!C29)</f>
        <v>#REF!</v>
      </c>
      <c r="N30" s="9" t="e">
        <f>COUNTIFS('План ремонта МУН 2025'!#REF!,Свод!C30,'План ремонта МУН 2025'!#REF!,"субсидия")</f>
        <v>#REF!</v>
      </c>
      <c r="O30" s="9" t="e">
        <f>SUMIFS('План ремонта МУН 2025'!$K:$K,'План ремонта МУН 2025'!$B:$B,Свод!C30,'План ремонта МУН 2025'!#REF!,"субсидия")</f>
        <v>#REF!</v>
      </c>
      <c r="P30" s="10" t="e">
        <f t="shared" si="1"/>
        <v>#REF!</v>
      </c>
      <c r="Q30" s="10"/>
      <c r="R30" s="10" t="e">
        <f>SUMIFS('План ремонта МУН 2025'!#REF!,'План ремонта МУН 2025'!#REF!,"субсидия",'План ремонта МУН 2025'!#REF!,Лист1!C29)</f>
        <v>#REF!</v>
      </c>
    </row>
    <row r="31" spans="2:18" x14ac:dyDescent="0.25">
      <c r="B31" s="8">
        <v>27</v>
      </c>
      <c r="C31" s="8" t="s">
        <v>55</v>
      </c>
      <c r="D31" s="9">
        <f>COUNTIFS('План ремонта МУН 2025'!$B:$B,Свод!C31)</f>
        <v>9</v>
      </c>
      <c r="E31" s="10">
        <f>SUMIF('План ремонта МУН 2025'!$B:$B,Свод!C31,'План ремонта МУН 2025'!$K:$K)</f>
        <v>28443</v>
      </c>
      <c r="F31" s="10" t="e">
        <f>SUMIF('План ремонта МУН 2025'!#REF!,Свод!C31,'План ремонта МУН 2025'!#REF!)</f>
        <v>#REF!</v>
      </c>
      <c r="G31" s="10"/>
      <c r="H31" s="10" t="e">
        <f>SUMIF('План ремонта МУН 2025'!#REF!,Свод!C31,'План ремонта МУН 2025'!#REF!)</f>
        <v>#REF!</v>
      </c>
      <c r="I31" s="8" t="e">
        <f>COUNTIFS('План ремонта МУН 2025'!#REF!,Свод!C31,'План ремонта МУН 2025'!#REF!,"дотация")</f>
        <v>#REF!</v>
      </c>
      <c r="J31" s="9" t="e">
        <f>SUMIFS('План ремонта МУН 2025'!$K:$K,'План ремонта МУН 2025'!$B:$B,Свод!C31,'План ремонта МУН 2025'!#REF!,"дотация")</f>
        <v>#REF!</v>
      </c>
      <c r="K31" s="10" t="e">
        <f t="shared" si="0"/>
        <v>#REF!</v>
      </c>
      <c r="L31" s="10"/>
      <c r="M31" s="10" t="e">
        <f>SUMIFS('План ремонта МУН 2025'!#REF!,'План ремонта МУН 2025'!#REF!,"дотация",'План ремонта МУН 2025'!#REF!,Лист1!C30)</f>
        <v>#REF!</v>
      </c>
      <c r="N31" s="9" t="e">
        <f>COUNTIFS('План ремонта МУН 2025'!#REF!,Свод!C31,'План ремонта МУН 2025'!#REF!,"субсидия")</f>
        <v>#REF!</v>
      </c>
      <c r="O31" s="9" t="e">
        <f>SUMIFS('План ремонта МУН 2025'!$K:$K,'План ремонта МУН 2025'!$B:$B,Свод!C31,'План ремонта МУН 2025'!#REF!,"субсидия")</f>
        <v>#REF!</v>
      </c>
      <c r="P31" s="10" t="e">
        <f t="shared" si="1"/>
        <v>#REF!</v>
      </c>
      <c r="Q31" s="10"/>
      <c r="R31" s="10" t="e">
        <f>SUMIFS('План ремонта МУН 2025'!#REF!,'План ремонта МУН 2025'!#REF!,"субсидия",'План ремонта МУН 2025'!#REF!,Лист1!C30)</f>
        <v>#REF!</v>
      </c>
    </row>
    <row r="32" spans="2:18" x14ac:dyDescent="0.25">
      <c r="B32" s="8">
        <v>28</v>
      </c>
      <c r="C32" s="8" t="s">
        <v>13</v>
      </c>
      <c r="D32" s="9">
        <f>COUNTIFS('План ремонта МУН 2025'!$B:$B,Свод!C32)</f>
        <v>0</v>
      </c>
      <c r="E32" s="10">
        <f>SUMIF('План ремонта МУН 2025'!$B:$B,Свод!C32,'План ремонта МУН 2025'!$K:$K)</f>
        <v>0</v>
      </c>
      <c r="F32" s="10" t="e">
        <f>SUMIF('План ремонта МУН 2025'!#REF!,Свод!C32,'План ремонта МУН 2025'!#REF!)</f>
        <v>#REF!</v>
      </c>
      <c r="G32" s="10"/>
      <c r="H32" s="10" t="e">
        <f>SUMIF('План ремонта МУН 2025'!#REF!,Свод!C32,'План ремонта МУН 2025'!#REF!)</f>
        <v>#REF!</v>
      </c>
      <c r="I32" s="8" t="e">
        <f>COUNTIFS('План ремонта МУН 2025'!#REF!,Свод!C32,'План ремонта МУН 2025'!#REF!,"дотация")</f>
        <v>#REF!</v>
      </c>
      <c r="J32" s="9" t="e">
        <f>SUMIFS('План ремонта МУН 2025'!$K:$K,'План ремонта МУН 2025'!$B:$B,Свод!C32,'План ремонта МУН 2025'!#REF!,"дотация")</f>
        <v>#REF!</v>
      </c>
      <c r="K32" s="10" t="e">
        <f t="shared" si="0"/>
        <v>#REF!</v>
      </c>
      <c r="L32" s="10"/>
      <c r="M32" s="10" t="e">
        <f>SUMIFS('План ремонта МУН 2025'!#REF!,'План ремонта МУН 2025'!#REF!,"дотация",'План ремонта МУН 2025'!#REF!,Лист1!C31)</f>
        <v>#REF!</v>
      </c>
      <c r="N32" s="9" t="e">
        <f>COUNTIFS('План ремонта МУН 2025'!#REF!,Свод!C32,'План ремонта МУН 2025'!#REF!,"субсидия")</f>
        <v>#REF!</v>
      </c>
      <c r="O32" s="9" t="e">
        <f>SUMIFS('План ремонта МУН 2025'!$K:$K,'План ремонта МУН 2025'!$B:$B,Свод!C32,'План ремонта МУН 2025'!#REF!,"субсидия")</f>
        <v>#REF!</v>
      </c>
      <c r="P32" s="10" t="e">
        <f t="shared" si="1"/>
        <v>#REF!</v>
      </c>
      <c r="Q32" s="10"/>
      <c r="R32" s="10" t="e">
        <f>SUMIFS('План ремонта МУН 2025'!#REF!,'План ремонта МУН 2025'!#REF!,"субсидия",'План ремонта МУН 2025'!#REF!,Лист1!C31)</f>
        <v>#REF!</v>
      </c>
    </row>
    <row r="33" spans="2:18" x14ac:dyDescent="0.25">
      <c r="B33" s="8">
        <v>29</v>
      </c>
      <c r="C33" s="8" t="s">
        <v>31</v>
      </c>
      <c r="D33" s="9">
        <f>COUNTIFS('План ремонта МУН 2025'!$B:$B,Свод!C33)</f>
        <v>0</v>
      </c>
      <c r="E33" s="10">
        <f>SUMIF('План ремонта МУН 2025'!$B:$B,Свод!C33,'План ремонта МУН 2025'!$K:$K)</f>
        <v>0</v>
      </c>
      <c r="F33" s="10" t="e">
        <f>SUMIF('План ремонта МУН 2025'!#REF!,Свод!C33,'План ремонта МУН 2025'!#REF!)</f>
        <v>#REF!</v>
      </c>
      <c r="G33" s="10"/>
      <c r="H33" s="10" t="e">
        <f>SUMIF('План ремонта МУН 2025'!#REF!,Свод!C33,'План ремонта МУН 2025'!#REF!)</f>
        <v>#REF!</v>
      </c>
      <c r="I33" s="8" t="e">
        <f>COUNTIFS('План ремонта МУН 2025'!#REF!,Свод!C33,'План ремонта МУН 2025'!#REF!,"дотация")</f>
        <v>#REF!</v>
      </c>
      <c r="J33" s="9" t="e">
        <f>SUMIFS('План ремонта МУН 2025'!$K:$K,'План ремонта МУН 2025'!$B:$B,Свод!C33,'План ремонта МУН 2025'!#REF!,"дотация")</f>
        <v>#REF!</v>
      </c>
      <c r="K33" s="10" t="e">
        <f t="shared" si="0"/>
        <v>#REF!</v>
      </c>
      <c r="L33" s="10"/>
      <c r="M33" s="10" t="e">
        <f>SUMIFS('План ремонта МУН 2025'!#REF!,'План ремонта МУН 2025'!#REF!,"дотация",'План ремонта МУН 2025'!#REF!,Лист1!C32)</f>
        <v>#REF!</v>
      </c>
      <c r="N33" s="9" t="e">
        <f>COUNTIFS('План ремонта МУН 2025'!#REF!,Свод!C33,'План ремонта МУН 2025'!#REF!,"субсидия")</f>
        <v>#REF!</v>
      </c>
      <c r="O33" s="9" t="e">
        <f>SUMIFS('План ремонта МУН 2025'!$K:$K,'План ремонта МУН 2025'!$B:$B,Свод!C33,'План ремонта МУН 2025'!#REF!,"субсидия")</f>
        <v>#REF!</v>
      </c>
      <c r="P33" s="10" t="e">
        <f t="shared" si="1"/>
        <v>#REF!</v>
      </c>
      <c r="Q33" s="10"/>
      <c r="R33" s="10" t="e">
        <f>SUMIFS('План ремонта МУН 2025'!#REF!,'План ремонта МУН 2025'!#REF!,"субсидия",'План ремонта МУН 2025'!#REF!,Лист1!C32)</f>
        <v>#REF!</v>
      </c>
    </row>
    <row r="34" spans="2:18" x14ac:dyDescent="0.25">
      <c r="B34" s="8">
        <v>30</v>
      </c>
      <c r="C34" s="8" t="s">
        <v>32</v>
      </c>
      <c r="D34" s="9">
        <f>COUNTIFS('План ремонта МУН 2025'!$B:$B,Свод!C34)</f>
        <v>0</v>
      </c>
      <c r="E34" s="10">
        <f>SUMIF('План ремонта МУН 2025'!$B:$B,Свод!C34,'План ремонта МУН 2025'!$K:$K)</f>
        <v>0</v>
      </c>
      <c r="F34" s="10" t="e">
        <f>SUMIF('План ремонта МУН 2025'!#REF!,Свод!C34,'План ремонта МУН 2025'!#REF!)</f>
        <v>#REF!</v>
      </c>
      <c r="G34" s="10"/>
      <c r="H34" s="10" t="e">
        <f>SUMIF('План ремонта МУН 2025'!#REF!,Свод!C34,'План ремонта МУН 2025'!#REF!)</f>
        <v>#REF!</v>
      </c>
      <c r="I34" s="8" t="e">
        <f>COUNTIFS('План ремонта МУН 2025'!#REF!,Свод!C34,'План ремонта МУН 2025'!#REF!,"дотация")</f>
        <v>#REF!</v>
      </c>
      <c r="J34" s="9" t="e">
        <f>SUMIFS('План ремонта МУН 2025'!$K:$K,'План ремонта МУН 2025'!$B:$B,Свод!C34,'План ремонта МУН 2025'!#REF!,"дотация")</f>
        <v>#REF!</v>
      </c>
      <c r="K34" s="10" t="e">
        <f t="shared" si="0"/>
        <v>#REF!</v>
      </c>
      <c r="L34" s="10"/>
      <c r="M34" s="10" t="e">
        <f>SUMIFS('План ремонта МУН 2025'!#REF!,'План ремонта МУН 2025'!#REF!,"дотация",'План ремонта МУН 2025'!#REF!,Лист1!C33)</f>
        <v>#REF!</v>
      </c>
      <c r="N34" s="9" t="e">
        <f>COUNTIFS('План ремонта МУН 2025'!#REF!,Свод!C34,'План ремонта МУН 2025'!#REF!,"субсидия")</f>
        <v>#REF!</v>
      </c>
      <c r="O34" s="9" t="e">
        <f>SUMIFS('План ремонта МУН 2025'!$K:$K,'План ремонта МУН 2025'!$B:$B,Свод!C34,'План ремонта МУН 2025'!#REF!,"субсидия")</f>
        <v>#REF!</v>
      </c>
      <c r="P34" s="10" t="e">
        <f t="shared" si="1"/>
        <v>#REF!</v>
      </c>
      <c r="Q34" s="10"/>
      <c r="R34" s="10" t="e">
        <f>SUMIFS('План ремонта МУН 2025'!#REF!,'План ремонта МУН 2025'!#REF!,"субсидия",'План ремонта МУН 2025'!#REF!,Лист1!C33)</f>
        <v>#REF!</v>
      </c>
    </row>
    <row r="35" spans="2:18" x14ac:dyDescent="0.25">
      <c r="B35" s="8">
        <v>31</v>
      </c>
      <c r="C35" s="8" t="s">
        <v>14</v>
      </c>
      <c r="D35" s="9">
        <f>COUNTIFS('План ремонта МУН 2025'!$B:$B,Свод!C35)</f>
        <v>0</v>
      </c>
      <c r="E35" s="10">
        <f>SUMIF('План ремонта МУН 2025'!$B:$B,Свод!C35,'План ремонта МУН 2025'!$K:$K)</f>
        <v>0</v>
      </c>
      <c r="F35" s="10" t="e">
        <f>SUMIF('План ремонта МУН 2025'!#REF!,Свод!C35,'План ремонта МУН 2025'!#REF!)</f>
        <v>#REF!</v>
      </c>
      <c r="G35" s="10"/>
      <c r="H35" s="10" t="e">
        <f>SUMIF('План ремонта МУН 2025'!#REF!,Свод!C35,'План ремонта МУН 2025'!#REF!)</f>
        <v>#REF!</v>
      </c>
      <c r="I35" s="8" t="e">
        <f>COUNTIFS('План ремонта МУН 2025'!#REF!,Свод!C35,'План ремонта МУН 2025'!#REF!,"дотация")</f>
        <v>#REF!</v>
      </c>
      <c r="J35" s="9" t="e">
        <f>SUMIFS('План ремонта МУН 2025'!$K:$K,'План ремонта МУН 2025'!$B:$B,Свод!C35,'План ремонта МУН 2025'!#REF!,"дотация")</f>
        <v>#REF!</v>
      </c>
      <c r="K35" s="10" t="e">
        <f t="shared" si="0"/>
        <v>#REF!</v>
      </c>
      <c r="L35" s="10"/>
      <c r="M35" s="10" t="e">
        <f>SUMIFS('План ремонта МУН 2025'!#REF!,'План ремонта МУН 2025'!#REF!,"дотация",'План ремонта МУН 2025'!#REF!,Лист1!C34)</f>
        <v>#REF!</v>
      </c>
      <c r="N35" s="9" t="e">
        <f>COUNTIFS('План ремонта МУН 2025'!#REF!,Свод!C35,'План ремонта МУН 2025'!#REF!,"субсидия")</f>
        <v>#REF!</v>
      </c>
      <c r="O35" s="9" t="e">
        <f>SUMIFS('План ремонта МУН 2025'!$K:$K,'План ремонта МУН 2025'!$B:$B,Свод!C35,'План ремонта МУН 2025'!#REF!,"субсидия")</f>
        <v>#REF!</v>
      </c>
      <c r="P35" s="10" t="e">
        <f t="shared" si="1"/>
        <v>#REF!</v>
      </c>
      <c r="Q35" s="10"/>
      <c r="R35" s="10" t="e">
        <f>SUMIFS('План ремонта МУН 2025'!#REF!,'План ремонта МУН 2025'!#REF!,"субсидия",'План ремонта МУН 2025'!#REF!,Лист1!C34)</f>
        <v>#REF!</v>
      </c>
    </row>
    <row r="36" spans="2:18" x14ac:dyDescent="0.25">
      <c r="B36" s="8">
        <v>32</v>
      </c>
      <c r="C36" s="8" t="s">
        <v>33</v>
      </c>
      <c r="D36" s="9">
        <f>COUNTIFS('План ремонта МУН 2025'!$B:$B,Свод!C36)</f>
        <v>0</v>
      </c>
      <c r="E36" s="10">
        <f>SUMIF('План ремонта МУН 2025'!$B:$B,Свод!C36,'План ремонта МУН 2025'!$K:$K)</f>
        <v>0</v>
      </c>
      <c r="F36" s="10" t="e">
        <f>SUMIF('План ремонта МУН 2025'!#REF!,Свод!C36,'План ремонта МУН 2025'!#REF!)</f>
        <v>#REF!</v>
      </c>
      <c r="G36" s="10"/>
      <c r="H36" s="10" t="e">
        <f>SUMIF('План ремонта МУН 2025'!#REF!,Свод!C36,'План ремонта МУН 2025'!#REF!)</f>
        <v>#REF!</v>
      </c>
      <c r="I36" s="8" t="e">
        <f>COUNTIFS('План ремонта МУН 2025'!#REF!,Свод!C36,'План ремонта МУН 2025'!#REF!,"дотация")</f>
        <v>#REF!</v>
      </c>
      <c r="J36" s="9" t="e">
        <f>SUMIFS('План ремонта МУН 2025'!$K:$K,'План ремонта МУН 2025'!$B:$B,Свод!C36,'План ремонта МУН 2025'!#REF!,"дотация")</f>
        <v>#REF!</v>
      </c>
      <c r="K36" s="10" t="e">
        <f t="shared" si="0"/>
        <v>#REF!</v>
      </c>
      <c r="L36" s="10"/>
      <c r="M36" s="10" t="e">
        <f>SUMIFS('План ремонта МУН 2025'!#REF!,'План ремонта МУН 2025'!#REF!,"дотация",'План ремонта МУН 2025'!#REF!,Лист1!C35)</f>
        <v>#REF!</v>
      </c>
      <c r="N36" s="9" t="e">
        <f>COUNTIFS('План ремонта МУН 2025'!#REF!,Свод!C36,'План ремонта МУН 2025'!#REF!,"субсидия")</f>
        <v>#REF!</v>
      </c>
      <c r="O36" s="9" t="e">
        <f>SUMIFS('План ремонта МУН 2025'!$K:$K,'План ремонта МУН 2025'!$B:$B,Свод!C36,'План ремонта МУН 2025'!#REF!,"субсидия")</f>
        <v>#REF!</v>
      </c>
      <c r="P36" s="10" t="e">
        <f t="shared" si="1"/>
        <v>#REF!</v>
      </c>
      <c r="Q36" s="10"/>
      <c r="R36" s="10" t="e">
        <f>SUMIFS('План ремонта МУН 2025'!#REF!,'План ремонта МУН 2025'!#REF!,"субсидия",'План ремонта МУН 2025'!#REF!,Лист1!C35)</f>
        <v>#REF!</v>
      </c>
    </row>
    <row r="37" spans="2:18" x14ac:dyDescent="0.25">
      <c r="B37" s="8">
        <v>33</v>
      </c>
      <c r="C37" s="8" t="s">
        <v>15</v>
      </c>
      <c r="D37" s="9">
        <f>COUNTIFS('План ремонта МУН 2025'!$B:$B,Свод!C37)</f>
        <v>0</v>
      </c>
      <c r="E37" s="10">
        <f>SUMIF('План ремонта МУН 2025'!$B:$B,Свод!C37,'План ремонта МУН 2025'!$K:$K)</f>
        <v>0</v>
      </c>
      <c r="F37" s="10" t="e">
        <f>SUMIF('План ремонта МУН 2025'!#REF!,Свод!C37,'План ремонта МУН 2025'!#REF!)</f>
        <v>#REF!</v>
      </c>
      <c r="G37" s="10"/>
      <c r="H37" s="10" t="e">
        <f>SUMIF('План ремонта МУН 2025'!#REF!,Свод!C37,'План ремонта МУН 2025'!#REF!)</f>
        <v>#REF!</v>
      </c>
      <c r="I37" s="8" t="e">
        <f>COUNTIFS('План ремонта МУН 2025'!#REF!,Свод!C37,'План ремонта МУН 2025'!#REF!,"дотация")</f>
        <v>#REF!</v>
      </c>
      <c r="J37" s="9" t="e">
        <f>SUMIFS('План ремонта МУН 2025'!$K:$K,'План ремонта МУН 2025'!$B:$B,Свод!C37,'План ремонта МУН 2025'!#REF!,"дотация")</f>
        <v>#REF!</v>
      </c>
      <c r="K37" s="10" t="e">
        <f t="shared" si="0"/>
        <v>#REF!</v>
      </c>
      <c r="L37" s="10"/>
      <c r="M37" s="10" t="e">
        <f>SUMIFS('План ремонта МУН 2025'!#REF!,'План ремонта МУН 2025'!#REF!,"дотация",'План ремонта МУН 2025'!#REF!,Лист1!C36)</f>
        <v>#REF!</v>
      </c>
      <c r="N37" s="9" t="e">
        <f>COUNTIFS('План ремонта МУН 2025'!#REF!,Свод!C37,'План ремонта МУН 2025'!#REF!,"субсидия")</f>
        <v>#REF!</v>
      </c>
      <c r="O37" s="9" t="e">
        <f>SUMIFS('План ремонта МУН 2025'!$K:$K,'План ремонта МУН 2025'!$B:$B,Свод!C37,'План ремонта МУН 2025'!#REF!,"субсидия")</f>
        <v>#REF!</v>
      </c>
      <c r="P37" s="10" t="e">
        <f t="shared" si="1"/>
        <v>#REF!</v>
      </c>
      <c r="Q37" s="10"/>
      <c r="R37" s="10" t="e">
        <f>SUMIFS('План ремонта МУН 2025'!#REF!,'План ремонта МУН 2025'!#REF!,"субсидия",'План ремонта МУН 2025'!#REF!,Лист1!C36)</f>
        <v>#REF!</v>
      </c>
    </row>
    <row r="38" spans="2:18" x14ac:dyDescent="0.25">
      <c r="B38" s="8">
        <v>34</v>
      </c>
      <c r="C38" s="8" t="s">
        <v>34</v>
      </c>
      <c r="D38" s="9">
        <f>COUNTIFS('План ремонта МУН 2025'!$B:$B,Свод!C38)</f>
        <v>0</v>
      </c>
      <c r="E38" s="10">
        <f>SUMIF('План ремонта МУН 2025'!$B:$B,Свод!C38,'План ремонта МУН 2025'!$K:$K)</f>
        <v>0</v>
      </c>
      <c r="F38" s="10" t="e">
        <f>SUMIF('План ремонта МУН 2025'!#REF!,Свод!C38,'План ремонта МУН 2025'!#REF!)</f>
        <v>#REF!</v>
      </c>
      <c r="G38" s="10"/>
      <c r="H38" s="10" t="e">
        <f>SUMIF('План ремонта МУН 2025'!#REF!,Свод!C38,'План ремонта МУН 2025'!#REF!)</f>
        <v>#REF!</v>
      </c>
      <c r="I38" s="8" t="e">
        <f>COUNTIFS('План ремонта МУН 2025'!#REF!,Свод!C38,'План ремонта МУН 2025'!#REF!,"дотация")</f>
        <v>#REF!</v>
      </c>
      <c r="J38" s="9" t="e">
        <f>SUMIFS('План ремонта МУН 2025'!$K:$K,'План ремонта МУН 2025'!$B:$B,Свод!C38,'План ремонта МУН 2025'!#REF!,"дотация")</f>
        <v>#REF!</v>
      </c>
      <c r="K38" s="10" t="e">
        <f t="shared" si="0"/>
        <v>#REF!</v>
      </c>
      <c r="L38" s="10"/>
      <c r="M38" s="10" t="e">
        <f>SUMIFS('План ремонта МУН 2025'!#REF!,'План ремонта МУН 2025'!#REF!,"дотация",'План ремонта МУН 2025'!#REF!,Лист1!C37)</f>
        <v>#REF!</v>
      </c>
      <c r="N38" s="9" t="e">
        <f>COUNTIFS('План ремонта МУН 2025'!#REF!,Свод!C38,'План ремонта МУН 2025'!#REF!,"субсидия")</f>
        <v>#REF!</v>
      </c>
      <c r="O38" s="9" t="e">
        <f>SUMIFS('План ремонта МУН 2025'!$K:$K,'План ремонта МУН 2025'!$B:$B,Свод!C38,'План ремонта МУН 2025'!#REF!,"субсидия")</f>
        <v>#REF!</v>
      </c>
      <c r="P38" s="10" t="e">
        <f t="shared" si="1"/>
        <v>#REF!</v>
      </c>
      <c r="Q38" s="10"/>
      <c r="R38" s="10" t="e">
        <f>SUMIFS('План ремонта МУН 2025'!#REF!,'План ремонта МУН 2025'!#REF!,"субсидия",'План ремонта МУН 2025'!#REF!,Лист1!C37)</f>
        <v>#REF!</v>
      </c>
    </row>
    <row r="39" spans="2:18" x14ac:dyDescent="0.25">
      <c r="B39" s="8">
        <v>35</v>
      </c>
      <c r="C39" s="8" t="s">
        <v>35</v>
      </c>
      <c r="D39" s="9">
        <f>COUNTIFS('План ремонта МУН 2025'!$B:$B,Свод!C39)</f>
        <v>0</v>
      </c>
      <c r="E39" s="10">
        <f>SUMIF('План ремонта МУН 2025'!$B:$B,Свод!C39,'План ремонта МУН 2025'!$K:$K)</f>
        <v>0</v>
      </c>
      <c r="F39" s="10" t="e">
        <f>SUMIF('План ремонта МУН 2025'!#REF!,Свод!C39,'План ремонта МУН 2025'!#REF!)</f>
        <v>#REF!</v>
      </c>
      <c r="G39" s="10"/>
      <c r="H39" s="10" t="e">
        <f>SUMIF('План ремонта МУН 2025'!#REF!,Свод!C39,'План ремонта МУН 2025'!#REF!)</f>
        <v>#REF!</v>
      </c>
      <c r="I39" s="8" t="e">
        <f>COUNTIFS('План ремонта МУН 2025'!#REF!,Свод!C39,'План ремонта МУН 2025'!#REF!,"дотация")</f>
        <v>#REF!</v>
      </c>
      <c r="J39" s="9" t="e">
        <f>SUMIFS('План ремонта МУН 2025'!$K:$K,'План ремонта МУН 2025'!$B:$B,Свод!C39,'План ремонта МУН 2025'!#REF!,"дотация")</f>
        <v>#REF!</v>
      </c>
      <c r="K39" s="10" t="e">
        <f t="shared" si="0"/>
        <v>#REF!</v>
      </c>
      <c r="L39" s="10"/>
      <c r="M39" s="10" t="e">
        <f>SUMIFS('План ремонта МУН 2025'!#REF!,'План ремонта МУН 2025'!#REF!,"дотация",'План ремонта МУН 2025'!#REF!,Лист1!C38)</f>
        <v>#REF!</v>
      </c>
      <c r="N39" s="9" t="e">
        <f>COUNTIFS('План ремонта МУН 2025'!#REF!,Свод!C39,'План ремонта МУН 2025'!#REF!,"субсидия")</f>
        <v>#REF!</v>
      </c>
      <c r="O39" s="9" t="e">
        <f>SUMIFS('План ремонта МУН 2025'!$K:$K,'План ремонта МУН 2025'!$B:$B,Свод!C39,'План ремонта МУН 2025'!#REF!,"субсидия")</f>
        <v>#REF!</v>
      </c>
      <c r="P39" s="10" t="e">
        <f t="shared" si="1"/>
        <v>#REF!</v>
      </c>
      <c r="Q39" s="10"/>
      <c r="R39" s="10" t="e">
        <f>SUMIFS('План ремонта МУН 2025'!#REF!,'План ремонта МУН 2025'!#REF!,"субсидия",'План ремонта МУН 2025'!#REF!,Лист1!C38)</f>
        <v>#REF!</v>
      </c>
    </row>
    <row r="40" spans="2:18" x14ac:dyDescent="0.25">
      <c r="B40" s="8">
        <v>36</v>
      </c>
      <c r="C40" s="8" t="s">
        <v>78</v>
      </c>
      <c r="D40" s="9">
        <f>COUNTIFS('План ремонта МУН 2025'!$B:$B,Свод!C40)</f>
        <v>0</v>
      </c>
      <c r="E40" s="10">
        <f>SUMIF('План ремонта МУН 2025'!$B:$B,Свод!C40,'План ремонта МУН 2025'!$K:$K)</f>
        <v>0</v>
      </c>
      <c r="F40" s="10" t="e">
        <f>SUMIF('План ремонта МУН 2025'!#REF!,Свод!C40,'План ремонта МУН 2025'!#REF!)</f>
        <v>#REF!</v>
      </c>
      <c r="G40" s="10"/>
      <c r="H40" s="10" t="e">
        <f>SUMIF('План ремонта МУН 2025'!#REF!,Свод!C40,'План ремонта МУН 2025'!#REF!)</f>
        <v>#REF!</v>
      </c>
      <c r="I40" s="8" t="e">
        <f>COUNTIFS('План ремонта МУН 2025'!#REF!,Свод!C40,'План ремонта МУН 2025'!#REF!,"дотация")</f>
        <v>#REF!</v>
      </c>
      <c r="J40" s="9" t="e">
        <f>SUMIFS('План ремонта МУН 2025'!$K:$K,'План ремонта МУН 2025'!$B:$B,Свод!C40,'План ремонта МУН 2025'!#REF!,"дотация")</f>
        <v>#REF!</v>
      </c>
      <c r="K40" s="10" t="e">
        <f t="shared" si="0"/>
        <v>#REF!</v>
      </c>
      <c r="L40" s="10"/>
      <c r="M40" s="10" t="e">
        <f>SUMIFS('План ремонта МУН 2025'!#REF!,'План ремонта МУН 2025'!#REF!,"дотация",'План ремонта МУН 2025'!#REF!,Лист1!C39)</f>
        <v>#REF!</v>
      </c>
      <c r="N40" s="9" t="e">
        <f>COUNTIFS('План ремонта МУН 2025'!#REF!,Свод!C40,'План ремонта МУН 2025'!#REF!,"субсидия")</f>
        <v>#REF!</v>
      </c>
      <c r="O40" s="9" t="e">
        <f>SUMIFS('План ремонта МУН 2025'!$K:$K,'План ремонта МУН 2025'!$B:$B,Свод!C40,'План ремонта МУН 2025'!#REF!,"субсидия")</f>
        <v>#REF!</v>
      </c>
      <c r="P40" s="10" t="e">
        <f t="shared" si="1"/>
        <v>#REF!</v>
      </c>
      <c r="Q40" s="10"/>
      <c r="R40" s="10" t="e">
        <f>SUMIFS('План ремонта МУН 2025'!#REF!,'План ремонта МУН 2025'!#REF!,"субсидия",'План ремонта МУН 2025'!#REF!,Лист1!C39)</f>
        <v>#REF!</v>
      </c>
    </row>
    <row r="41" spans="2:18" x14ac:dyDescent="0.25">
      <c r="B41" s="8">
        <v>37</v>
      </c>
      <c r="C41" s="8" t="s">
        <v>60</v>
      </c>
      <c r="D41" s="9">
        <f>COUNTIFS('План ремонта МУН 2025'!$B:$B,Свод!C41)</f>
        <v>0</v>
      </c>
      <c r="E41" s="10">
        <f>SUMIF('План ремонта МУН 2025'!$B:$B,Свод!C41,'План ремонта МУН 2025'!$K:$K)</f>
        <v>0</v>
      </c>
      <c r="F41" s="10" t="e">
        <f>SUMIF('План ремонта МУН 2025'!#REF!,Свод!C41,'План ремонта МУН 2025'!#REF!)</f>
        <v>#REF!</v>
      </c>
      <c r="G41" s="10"/>
      <c r="H41" s="10" t="e">
        <f>SUMIF('План ремонта МУН 2025'!#REF!,Свод!C41,'План ремонта МУН 2025'!#REF!)</f>
        <v>#REF!</v>
      </c>
      <c r="I41" s="8" t="e">
        <f>COUNTIFS('План ремонта МУН 2025'!#REF!,Свод!C41,'План ремонта МУН 2025'!#REF!,"дотация")</f>
        <v>#REF!</v>
      </c>
      <c r="J41" s="9" t="e">
        <f>SUMIFS('План ремонта МУН 2025'!$K:$K,'План ремонта МУН 2025'!$B:$B,Свод!C41,'План ремонта МУН 2025'!#REF!,"дотация")</f>
        <v>#REF!</v>
      </c>
      <c r="K41" s="10" t="e">
        <f t="shared" si="0"/>
        <v>#REF!</v>
      </c>
      <c r="L41" s="10"/>
      <c r="M41" s="10" t="e">
        <f>SUMIFS('План ремонта МУН 2025'!#REF!,'План ремонта МУН 2025'!#REF!,"дотация",'План ремонта МУН 2025'!#REF!,Лист1!C40)</f>
        <v>#REF!</v>
      </c>
      <c r="N41" s="9" t="e">
        <f>COUNTIFS('План ремонта МУН 2025'!#REF!,Свод!C41,'План ремонта МУН 2025'!#REF!,"субсидия")</f>
        <v>#REF!</v>
      </c>
      <c r="O41" s="9" t="e">
        <f>SUMIFS('План ремонта МУН 2025'!$K:$K,'План ремонта МУН 2025'!$B:$B,Свод!C41,'План ремонта МУН 2025'!#REF!,"субсидия")</f>
        <v>#REF!</v>
      </c>
      <c r="P41" s="10" t="e">
        <f t="shared" si="1"/>
        <v>#REF!</v>
      </c>
      <c r="Q41" s="10"/>
      <c r="R41" s="10" t="e">
        <f>SUMIFS('План ремонта МУН 2025'!#REF!,'План ремонта МУН 2025'!#REF!,"субсидия",'План ремонта МУН 2025'!#REF!,Лист1!C40)</f>
        <v>#REF!</v>
      </c>
    </row>
    <row r="42" spans="2:18" x14ac:dyDescent="0.25">
      <c r="B42" s="8">
        <v>38</v>
      </c>
      <c r="C42" s="8" t="s">
        <v>51</v>
      </c>
      <c r="D42" s="9">
        <f>COUNTIFS('План ремонта МУН 2025'!$B:$B,Свод!C42)</f>
        <v>0</v>
      </c>
      <c r="E42" s="10">
        <f>SUMIF('План ремонта МУН 2025'!$B:$B,Свод!C42,'План ремонта МУН 2025'!$K:$K)</f>
        <v>0</v>
      </c>
      <c r="F42" s="10" t="e">
        <f>SUMIF('План ремонта МУН 2025'!#REF!,Свод!C42,'План ремонта МУН 2025'!#REF!)</f>
        <v>#REF!</v>
      </c>
      <c r="G42" s="10"/>
      <c r="H42" s="10" t="e">
        <f>SUMIF('План ремонта МУН 2025'!#REF!,Свод!C42,'План ремонта МУН 2025'!#REF!)</f>
        <v>#REF!</v>
      </c>
      <c r="I42" s="8" t="e">
        <f>COUNTIFS('План ремонта МУН 2025'!#REF!,Свод!C42,'План ремонта МУН 2025'!#REF!,"дотация")</f>
        <v>#REF!</v>
      </c>
      <c r="J42" s="9" t="e">
        <f>SUMIFS('План ремонта МУН 2025'!$K:$K,'План ремонта МУН 2025'!$B:$B,Свод!C42,'План ремонта МУН 2025'!#REF!,"дотация")</f>
        <v>#REF!</v>
      </c>
      <c r="K42" s="10" t="e">
        <f t="shared" si="0"/>
        <v>#REF!</v>
      </c>
      <c r="L42" s="10"/>
      <c r="M42" s="10" t="e">
        <f>SUMIFS('План ремонта МУН 2025'!#REF!,'План ремонта МУН 2025'!#REF!,"дотация",'План ремонта МУН 2025'!#REF!,Лист1!C41)</f>
        <v>#REF!</v>
      </c>
      <c r="N42" s="9" t="e">
        <f>COUNTIFS('План ремонта МУН 2025'!#REF!,Свод!C42,'План ремонта МУН 2025'!#REF!,"субсидия")</f>
        <v>#REF!</v>
      </c>
      <c r="O42" s="9" t="e">
        <f>SUMIFS('План ремонта МУН 2025'!$K:$K,'План ремонта МУН 2025'!$B:$B,Свод!C42,'План ремонта МУН 2025'!#REF!,"субсидия")</f>
        <v>#REF!</v>
      </c>
      <c r="P42" s="10" t="e">
        <f t="shared" si="1"/>
        <v>#REF!</v>
      </c>
      <c r="Q42" s="10"/>
      <c r="R42" s="10" t="e">
        <f>SUMIFS('План ремонта МУН 2025'!#REF!,'План ремонта МУН 2025'!#REF!,"субсидия",'План ремонта МУН 2025'!#REF!,Лист1!C41)</f>
        <v>#REF!</v>
      </c>
    </row>
    <row r="43" spans="2:18" x14ac:dyDescent="0.25">
      <c r="B43" s="8">
        <v>39</v>
      </c>
      <c r="C43" s="8" t="s">
        <v>48</v>
      </c>
      <c r="D43" s="9">
        <f>COUNTIFS('План ремонта МУН 2025'!$B:$B,Свод!C43)</f>
        <v>0</v>
      </c>
      <c r="E43" s="10">
        <f>SUMIF('План ремонта МУН 2025'!$B:$B,Свод!C43,'План ремонта МУН 2025'!$K:$K)</f>
        <v>0</v>
      </c>
      <c r="F43" s="10" t="e">
        <f>SUMIF('План ремонта МУН 2025'!#REF!,Свод!C43,'План ремонта МУН 2025'!#REF!)</f>
        <v>#REF!</v>
      </c>
      <c r="G43" s="10"/>
      <c r="H43" s="10" t="e">
        <f>SUMIF('План ремонта МУН 2025'!#REF!,Свод!C43,'План ремонта МУН 2025'!#REF!)</f>
        <v>#REF!</v>
      </c>
      <c r="I43" s="8" t="e">
        <f>COUNTIFS('План ремонта МУН 2025'!#REF!,Свод!C43,'План ремонта МУН 2025'!#REF!,"дотация")</f>
        <v>#REF!</v>
      </c>
      <c r="J43" s="9" t="e">
        <f>SUMIFS('План ремонта МУН 2025'!$K:$K,'План ремонта МУН 2025'!$B:$B,Свод!C43,'План ремонта МУН 2025'!#REF!,"дотация")</f>
        <v>#REF!</v>
      </c>
      <c r="K43" s="10" t="e">
        <f t="shared" si="0"/>
        <v>#REF!</v>
      </c>
      <c r="L43" s="10"/>
      <c r="M43" s="10" t="e">
        <f>SUMIFS('План ремонта МУН 2025'!#REF!,'План ремонта МУН 2025'!#REF!,"дотация",'План ремонта МУН 2025'!#REF!,Лист1!C42)</f>
        <v>#REF!</v>
      </c>
      <c r="N43" s="9" t="e">
        <f>COUNTIFS('План ремонта МУН 2025'!#REF!,Свод!C43,'План ремонта МУН 2025'!#REF!,"субсидия")</f>
        <v>#REF!</v>
      </c>
      <c r="O43" s="9" t="e">
        <f>SUMIFS('План ремонта МУН 2025'!$K:$K,'План ремонта МУН 2025'!$B:$B,Свод!C43,'План ремонта МУН 2025'!#REF!,"субсидия")</f>
        <v>#REF!</v>
      </c>
      <c r="P43" s="10" t="e">
        <f t="shared" si="1"/>
        <v>#REF!</v>
      </c>
      <c r="Q43" s="10"/>
      <c r="R43" s="10" t="e">
        <f>SUMIFS('План ремонта МУН 2025'!#REF!,'План ремонта МУН 2025'!#REF!,"субсидия",'План ремонта МУН 2025'!#REF!,Лист1!C42)</f>
        <v>#REF!</v>
      </c>
    </row>
    <row r="44" spans="2:18" x14ac:dyDescent="0.25">
      <c r="B44" s="8">
        <v>40</v>
      </c>
      <c r="C44" s="8" t="s">
        <v>10</v>
      </c>
      <c r="D44" s="9">
        <f>COUNTIFS('План ремонта МУН 2025'!$B:$B,Свод!C44)</f>
        <v>0</v>
      </c>
      <c r="E44" s="10">
        <f>SUMIF('План ремонта МУН 2025'!$B:$B,Свод!C44,'План ремонта МУН 2025'!$K:$K)</f>
        <v>0</v>
      </c>
      <c r="F44" s="10" t="e">
        <f>SUMIF('План ремонта МУН 2025'!#REF!,Свод!C44,'План ремонта МУН 2025'!#REF!)</f>
        <v>#REF!</v>
      </c>
      <c r="G44" s="10"/>
      <c r="H44" s="10" t="e">
        <f>SUMIF('План ремонта МУН 2025'!#REF!,Свод!C44,'План ремонта МУН 2025'!#REF!)</f>
        <v>#REF!</v>
      </c>
      <c r="I44" s="8" t="e">
        <f>COUNTIFS('План ремонта МУН 2025'!#REF!,Свод!C44,'План ремонта МУН 2025'!#REF!,"дотация")</f>
        <v>#REF!</v>
      </c>
      <c r="J44" s="9" t="e">
        <f>SUMIFS('План ремонта МУН 2025'!$K:$K,'План ремонта МУН 2025'!$B:$B,Свод!C44,'План ремонта МУН 2025'!#REF!,"дотация")</f>
        <v>#REF!</v>
      </c>
      <c r="K44" s="10" t="e">
        <f t="shared" si="0"/>
        <v>#REF!</v>
      </c>
      <c r="L44" s="10"/>
      <c r="M44" s="10" t="e">
        <f>SUMIFS('План ремонта МУН 2025'!#REF!,'План ремонта МУН 2025'!#REF!,"дотация",'План ремонта МУН 2025'!#REF!,Лист1!C43)</f>
        <v>#REF!</v>
      </c>
      <c r="N44" s="9" t="e">
        <f>COUNTIFS('План ремонта МУН 2025'!#REF!,Свод!C44,'План ремонта МУН 2025'!#REF!,"субсидия")</f>
        <v>#REF!</v>
      </c>
      <c r="O44" s="9" t="e">
        <f>SUMIFS('План ремонта МУН 2025'!$K:$K,'План ремонта МУН 2025'!$B:$B,Свод!C44,'План ремонта МУН 2025'!#REF!,"субсидия")</f>
        <v>#REF!</v>
      </c>
      <c r="P44" s="10" t="e">
        <f t="shared" si="1"/>
        <v>#REF!</v>
      </c>
      <c r="Q44" s="10"/>
      <c r="R44" s="10" t="e">
        <f>SUMIFS('План ремонта МУН 2025'!#REF!,'План ремонта МУН 2025'!#REF!,"субсидия",'План ремонта МУН 2025'!#REF!,Лист1!C43)</f>
        <v>#REF!</v>
      </c>
    </row>
    <row r="45" spans="2:18" x14ac:dyDescent="0.25">
      <c r="B45" s="8">
        <v>41</v>
      </c>
      <c r="C45" s="8" t="s">
        <v>16</v>
      </c>
      <c r="D45" s="9">
        <f>COUNTIFS('План ремонта МУН 2025'!$B:$B,Свод!C45)</f>
        <v>0</v>
      </c>
      <c r="E45" s="10">
        <f>SUMIF('План ремонта МУН 2025'!$B:$B,Свод!C45,'План ремонта МУН 2025'!$K:$K)</f>
        <v>0</v>
      </c>
      <c r="F45" s="10" t="e">
        <f>SUMIF('План ремонта МУН 2025'!#REF!,Свод!C45,'План ремонта МУН 2025'!#REF!)</f>
        <v>#REF!</v>
      </c>
      <c r="G45" s="10"/>
      <c r="H45" s="10" t="e">
        <f>SUMIF('План ремонта МУН 2025'!#REF!,Свод!C45,'План ремонта МУН 2025'!#REF!)</f>
        <v>#REF!</v>
      </c>
      <c r="I45" s="8" t="e">
        <f>COUNTIFS('План ремонта МУН 2025'!#REF!,Свод!C45,'План ремонта МУН 2025'!#REF!,"дотация")</f>
        <v>#REF!</v>
      </c>
      <c r="J45" s="9" t="e">
        <f>SUMIFS('План ремонта МУН 2025'!$K:$K,'План ремонта МУН 2025'!$B:$B,Свод!C45,'План ремонта МУН 2025'!#REF!,"дотация")</f>
        <v>#REF!</v>
      </c>
      <c r="K45" s="10" t="e">
        <f t="shared" si="0"/>
        <v>#REF!</v>
      </c>
      <c r="L45" s="10"/>
      <c r="M45" s="10" t="e">
        <f>SUMIFS('План ремонта МУН 2025'!#REF!,'План ремонта МУН 2025'!#REF!,"дотация",'План ремонта МУН 2025'!#REF!,Лист1!C44)</f>
        <v>#REF!</v>
      </c>
      <c r="N45" s="9" t="e">
        <f>COUNTIFS('План ремонта МУН 2025'!#REF!,Свод!C45,'План ремонта МУН 2025'!#REF!,"субсидия")</f>
        <v>#REF!</v>
      </c>
      <c r="O45" s="9" t="e">
        <f>SUMIFS('План ремонта МУН 2025'!$K:$K,'План ремонта МУН 2025'!$B:$B,Свод!C45,'План ремонта МУН 2025'!#REF!,"субсидия")</f>
        <v>#REF!</v>
      </c>
      <c r="P45" s="10" t="e">
        <f t="shared" si="1"/>
        <v>#REF!</v>
      </c>
      <c r="Q45" s="10"/>
      <c r="R45" s="10" t="e">
        <f>SUMIFS('План ремонта МУН 2025'!#REF!,'План ремонта МУН 2025'!#REF!,"субсидия",'План ремонта МУН 2025'!#REF!,Лист1!C44)</f>
        <v>#REF!</v>
      </c>
    </row>
    <row r="46" spans="2:18" x14ac:dyDescent="0.25">
      <c r="B46" s="8">
        <v>42</v>
      </c>
      <c r="C46" s="8" t="s">
        <v>36</v>
      </c>
      <c r="D46" s="9">
        <f>COUNTIFS('План ремонта МУН 2025'!$B:$B,Свод!C46)</f>
        <v>0</v>
      </c>
      <c r="E46" s="10">
        <f>SUMIF('План ремонта МУН 2025'!$B:$B,Свод!C46,'План ремонта МУН 2025'!$K:$K)</f>
        <v>0</v>
      </c>
      <c r="F46" s="10" t="e">
        <f>SUMIF('План ремонта МУН 2025'!#REF!,Свод!C46,'План ремонта МУН 2025'!#REF!)</f>
        <v>#REF!</v>
      </c>
      <c r="G46" s="10"/>
      <c r="H46" s="10" t="e">
        <f>SUMIF('План ремонта МУН 2025'!#REF!,Свод!C46,'План ремонта МУН 2025'!#REF!)</f>
        <v>#REF!</v>
      </c>
      <c r="I46" s="8" t="e">
        <f>COUNTIFS('План ремонта МУН 2025'!#REF!,Свод!C46,'План ремонта МУН 2025'!#REF!,"дотация")</f>
        <v>#REF!</v>
      </c>
      <c r="J46" s="9" t="e">
        <f>SUMIFS('План ремонта МУН 2025'!$K:$K,'План ремонта МУН 2025'!$B:$B,Свод!C46,'План ремонта МУН 2025'!#REF!,"дотация")</f>
        <v>#REF!</v>
      </c>
      <c r="K46" s="10" t="e">
        <f t="shared" si="0"/>
        <v>#REF!</v>
      </c>
      <c r="L46" s="10"/>
      <c r="M46" s="10" t="e">
        <f>SUMIFS('План ремонта МУН 2025'!#REF!,'План ремонта МУН 2025'!#REF!,"дотация",'План ремонта МУН 2025'!#REF!,Лист1!C45)</f>
        <v>#REF!</v>
      </c>
      <c r="N46" s="9" t="e">
        <f>COUNTIFS('План ремонта МУН 2025'!#REF!,Свод!C46,'План ремонта МУН 2025'!#REF!,"субсидия")</f>
        <v>#REF!</v>
      </c>
      <c r="O46" s="9" t="e">
        <f>SUMIFS('План ремонта МУН 2025'!$K:$K,'План ремонта МУН 2025'!$B:$B,Свод!C46,'План ремонта МУН 2025'!#REF!,"субсидия")</f>
        <v>#REF!</v>
      </c>
      <c r="P46" s="10" t="e">
        <f t="shared" si="1"/>
        <v>#REF!</v>
      </c>
      <c r="Q46" s="10"/>
      <c r="R46" s="10" t="e">
        <f>SUMIFS('План ремонта МУН 2025'!#REF!,'План ремонта МУН 2025'!#REF!,"субсидия",'План ремонта МУН 2025'!#REF!,Лист1!C45)</f>
        <v>#REF!</v>
      </c>
    </row>
    <row r="47" spans="2:18" x14ac:dyDescent="0.25">
      <c r="B47" s="8">
        <v>43</v>
      </c>
      <c r="C47" s="8" t="s">
        <v>17</v>
      </c>
      <c r="D47" s="9">
        <f>COUNTIFS('План ремонта МУН 2025'!$B:$B,Свод!C47)</f>
        <v>0</v>
      </c>
      <c r="E47" s="10">
        <f>SUMIF('План ремонта МУН 2025'!$B:$B,Свод!C47,'План ремонта МУН 2025'!$K:$K)</f>
        <v>0</v>
      </c>
      <c r="F47" s="10" t="e">
        <f>SUMIF('План ремонта МУН 2025'!#REF!,Свод!C47,'План ремонта МУН 2025'!#REF!)</f>
        <v>#REF!</v>
      </c>
      <c r="G47" s="10"/>
      <c r="H47" s="10" t="e">
        <f>SUMIF('План ремонта МУН 2025'!#REF!,Свод!C47,'План ремонта МУН 2025'!#REF!)</f>
        <v>#REF!</v>
      </c>
      <c r="I47" s="8" t="e">
        <f>COUNTIFS('План ремонта МУН 2025'!#REF!,Свод!C47,'План ремонта МУН 2025'!#REF!,"дотация")</f>
        <v>#REF!</v>
      </c>
      <c r="J47" s="9" t="e">
        <f>SUMIFS('План ремонта МУН 2025'!$K:$K,'План ремонта МУН 2025'!$B:$B,Свод!C47,'План ремонта МУН 2025'!#REF!,"дотация")</f>
        <v>#REF!</v>
      </c>
      <c r="K47" s="10" t="e">
        <f t="shared" si="0"/>
        <v>#REF!</v>
      </c>
      <c r="L47" s="10"/>
      <c r="M47" s="10" t="e">
        <f>SUMIFS('План ремонта МУН 2025'!#REF!,'План ремонта МУН 2025'!#REF!,"дотация",'План ремонта МУН 2025'!#REF!,Лист1!C46)</f>
        <v>#REF!</v>
      </c>
      <c r="N47" s="9" t="e">
        <f>COUNTIFS('План ремонта МУН 2025'!#REF!,Свод!C47,'План ремонта МУН 2025'!#REF!,"субсидия")</f>
        <v>#REF!</v>
      </c>
      <c r="O47" s="9" t="e">
        <f>SUMIFS('План ремонта МУН 2025'!$K:$K,'План ремонта МУН 2025'!$B:$B,Свод!C47,'План ремонта МУН 2025'!#REF!,"субсидия")</f>
        <v>#REF!</v>
      </c>
      <c r="P47" s="10" t="e">
        <f t="shared" si="1"/>
        <v>#REF!</v>
      </c>
      <c r="Q47" s="10"/>
      <c r="R47" s="10" t="e">
        <f>SUMIFS('План ремонта МУН 2025'!#REF!,'План ремонта МУН 2025'!#REF!,"субсидия",'План ремонта МУН 2025'!#REF!,Лист1!C46)</f>
        <v>#REF!</v>
      </c>
    </row>
    <row r="48" spans="2:18" x14ac:dyDescent="0.25">
      <c r="B48" s="8">
        <v>44</v>
      </c>
      <c r="C48" s="8" t="s">
        <v>58</v>
      </c>
      <c r="D48" s="9">
        <f>COUNTIFS('План ремонта МУН 2025'!$B:$B,Свод!C48)</f>
        <v>0</v>
      </c>
      <c r="E48" s="10">
        <f>SUMIF('План ремонта МУН 2025'!$B:$B,Свод!C48,'План ремонта МУН 2025'!$K:$K)</f>
        <v>0</v>
      </c>
      <c r="F48" s="10" t="e">
        <f>SUMIF('План ремонта МУН 2025'!#REF!,Свод!C48,'План ремонта МУН 2025'!#REF!)</f>
        <v>#REF!</v>
      </c>
      <c r="G48" s="10"/>
      <c r="H48" s="10" t="e">
        <f>SUMIF('План ремонта МУН 2025'!#REF!,Свод!C48,'План ремонта МУН 2025'!#REF!)</f>
        <v>#REF!</v>
      </c>
      <c r="I48" s="8" t="e">
        <f>COUNTIFS('План ремонта МУН 2025'!#REF!,Свод!C48,'План ремонта МУН 2025'!#REF!,"дотация")</f>
        <v>#REF!</v>
      </c>
      <c r="J48" s="9" t="e">
        <f>SUMIFS('План ремонта МУН 2025'!$K:$K,'План ремонта МУН 2025'!$B:$B,Свод!C48,'План ремонта МУН 2025'!#REF!,"дотация")</f>
        <v>#REF!</v>
      </c>
      <c r="K48" s="10" t="e">
        <f t="shared" si="0"/>
        <v>#REF!</v>
      </c>
      <c r="L48" s="10"/>
      <c r="M48" s="10" t="e">
        <f>SUMIFS('План ремонта МУН 2025'!#REF!,'План ремонта МУН 2025'!#REF!,"дотация",'План ремонта МУН 2025'!#REF!,Лист1!C47)</f>
        <v>#REF!</v>
      </c>
      <c r="N48" s="9" t="e">
        <f>COUNTIFS('План ремонта МУН 2025'!#REF!,Свод!C48,'План ремонта МУН 2025'!#REF!,"субсидия")</f>
        <v>#REF!</v>
      </c>
      <c r="O48" s="9" t="e">
        <f>SUMIFS('План ремонта МУН 2025'!$K:$K,'План ремонта МУН 2025'!$B:$B,Свод!C48,'План ремонта МУН 2025'!#REF!,"субсидия")</f>
        <v>#REF!</v>
      </c>
      <c r="P48" s="10" t="e">
        <f t="shared" si="1"/>
        <v>#REF!</v>
      </c>
      <c r="Q48" s="10"/>
      <c r="R48" s="10" t="e">
        <f>SUMIFS('План ремонта МУН 2025'!#REF!,'План ремонта МУН 2025'!#REF!,"субсидия",'План ремонта МУН 2025'!#REF!,Лист1!C47)</f>
        <v>#REF!</v>
      </c>
    </row>
    <row r="49" spans="2:18" x14ac:dyDescent="0.25">
      <c r="B49" s="8">
        <v>45</v>
      </c>
      <c r="C49" s="8" t="s">
        <v>57</v>
      </c>
      <c r="D49" s="9">
        <f>COUNTIFS('План ремонта МУН 2025'!$B:$B,Свод!C49)</f>
        <v>0</v>
      </c>
      <c r="E49" s="10">
        <f>SUMIF('План ремонта МУН 2025'!$B:$B,Свод!C49,'План ремонта МУН 2025'!$K:$K)</f>
        <v>0</v>
      </c>
      <c r="F49" s="10" t="e">
        <f>SUMIF('План ремонта МУН 2025'!#REF!,Свод!C49,'План ремонта МУН 2025'!#REF!)</f>
        <v>#REF!</v>
      </c>
      <c r="G49" s="10"/>
      <c r="H49" s="10" t="e">
        <f>SUMIF('План ремонта МУН 2025'!#REF!,Свод!C49,'План ремонта МУН 2025'!#REF!)</f>
        <v>#REF!</v>
      </c>
      <c r="I49" s="8" t="e">
        <f>COUNTIFS('План ремонта МУН 2025'!#REF!,Свод!C49,'План ремонта МУН 2025'!#REF!,"дотация")</f>
        <v>#REF!</v>
      </c>
      <c r="J49" s="9" t="e">
        <f>SUMIFS('План ремонта МУН 2025'!$K:$K,'План ремонта МУН 2025'!$B:$B,Свод!C49,'План ремонта МУН 2025'!#REF!,"дотация")</f>
        <v>#REF!</v>
      </c>
      <c r="K49" s="10" t="e">
        <f t="shared" si="0"/>
        <v>#REF!</v>
      </c>
      <c r="L49" s="10"/>
      <c r="M49" s="10" t="e">
        <f>SUMIFS('План ремонта МУН 2025'!#REF!,'План ремонта МУН 2025'!#REF!,"дотация",'План ремонта МУН 2025'!#REF!,Лист1!C48)</f>
        <v>#REF!</v>
      </c>
      <c r="N49" s="9" t="e">
        <f>COUNTIFS('План ремонта МУН 2025'!#REF!,Свод!C49,'План ремонта МУН 2025'!#REF!,"субсидия")</f>
        <v>#REF!</v>
      </c>
      <c r="O49" s="9" t="e">
        <f>SUMIFS('План ремонта МУН 2025'!$K:$K,'План ремонта МУН 2025'!$B:$B,Свод!C49,'План ремонта МУН 2025'!#REF!,"субсидия")</f>
        <v>#REF!</v>
      </c>
      <c r="P49" s="10" t="e">
        <f t="shared" si="1"/>
        <v>#REF!</v>
      </c>
      <c r="Q49" s="10"/>
      <c r="R49" s="10" t="e">
        <f>SUMIFS('План ремонта МУН 2025'!#REF!,'План ремонта МУН 2025'!#REF!,"субсидия",'План ремонта МУН 2025'!#REF!,Лист1!C48)</f>
        <v>#REF!</v>
      </c>
    </row>
    <row r="50" spans="2:18" x14ac:dyDescent="0.25">
      <c r="B50" s="8">
        <v>46</v>
      </c>
      <c r="C50" s="8" t="s">
        <v>37</v>
      </c>
      <c r="D50" s="9">
        <f>COUNTIFS('План ремонта МУН 2025'!$B:$B,Свод!C50)</f>
        <v>0</v>
      </c>
      <c r="E50" s="10">
        <f>SUMIF('План ремонта МУН 2025'!$B:$B,Свод!C50,'План ремонта МУН 2025'!$K:$K)</f>
        <v>0</v>
      </c>
      <c r="F50" s="10" t="e">
        <f>SUMIF('План ремонта МУН 2025'!#REF!,Свод!C50,'План ремонта МУН 2025'!#REF!)</f>
        <v>#REF!</v>
      </c>
      <c r="G50" s="10"/>
      <c r="H50" s="10" t="e">
        <f>SUMIF('План ремонта МУН 2025'!#REF!,Свод!C50,'План ремонта МУН 2025'!#REF!)</f>
        <v>#REF!</v>
      </c>
      <c r="I50" s="8" t="e">
        <f>COUNTIFS('План ремонта МУН 2025'!#REF!,Свод!C50,'План ремонта МУН 2025'!#REF!,"дотация")</f>
        <v>#REF!</v>
      </c>
      <c r="J50" s="9" t="e">
        <f>SUMIFS('План ремонта МУН 2025'!$K:$K,'План ремонта МУН 2025'!$B:$B,Свод!C50,'План ремонта МУН 2025'!#REF!,"дотация")</f>
        <v>#REF!</v>
      </c>
      <c r="K50" s="10" t="e">
        <f t="shared" si="0"/>
        <v>#REF!</v>
      </c>
      <c r="L50" s="10"/>
      <c r="M50" s="10" t="e">
        <f>SUMIFS('План ремонта МУН 2025'!#REF!,'План ремонта МУН 2025'!#REF!,"дотация",'План ремонта МУН 2025'!#REF!,Лист1!C49)</f>
        <v>#REF!</v>
      </c>
      <c r="N50" s="9" t="e">
        <f>COUNTIFS('План ремонта МУН 2025'!#REF!,Свод!C50,'План ремонта МУН 2025'!#REF!,"субсидия")</f>
        <v>#REF!</v>
      </c>
      <c r="O50" s="9" t="e">
        <f>SUMIFS('План ремонта МУН 2025'!$K:$K,'План ремонта МУН 2025'!$B:$B,Свод!C50,'План ремонта МУН 2025'!#REF!,"субсидия")</f>
        <v>#REF!</v>
      </c>
      <c r="P50" s="10" t="e">
        <f t="shared" si="1"/>
        <v>#REF!</v>
      </c>
      <c r="Q50" s="10"/>
      <c r="R50" s="10" t="e">
        <f>SUMIFS('План ремонта МУН 2025'!#REF!,'План ремонта МУН 2025'!#REF!,"субсидия",'План ремонта МУН 2025'!#REF!,Лист1!C49)</f>
        <v>#REF!</v>
      </c>
    </row>
    <row r="51" spans="2:18" x14ac:dyDescent="0.25">
      <c r="B51" s="8">
        <v>47</v>
      </c>
      <c r="C51" s="8" t="s">
        <v>38</v>
      </c>
      <c r="D51" s="9">
        <f>COUNTIFS('План ремонта МУН 2025'!$B:$B,Свод!C51)</f>
        <v>0</v>
      </c>
      <c r="E51" s="10">
        <f>SUMIF('План ремонта МУН 2025'!$B:$B,Свод!C51,'План ремонта МУН 2025'!$K:$K)</f>
        <v>0</v>
      </c>
      <c r="F51" s="10" t="e">
        <f>SUMIF('План ремонта МУН 2025'!#REF!,Свод!C51,'План ремонта МУН 2025'!#REF!)</f>
        <v>#REF!</v>
      </c>
      <c r="G51" s="10"/>
      <c r="H51" s="10" t="e">
        <f>SUMIF('План ремонта МУН 2025'!#REF!,Свод!C51,'План ремонта МУН 2025'!#REF!)</f>
        <v>#REF!</v>
      </c>
      <c r="I51" s="8" t="e">
        <f>COUNTIFS('План ремонта МУН 2025'!#REF!,Свод!C51,'План ремонта МУН 2025'!#REF!,"дотация")</f>
        <v>#REF!</v>
      </c>
      <c r="J51" s="9" t="e">
        <f>SUMIFS('План ремонта МУН 2025'!$K:$K,'План ремонта МУН 2025'!$B:$B,Свод!C51,'План ремонта МУН 2025'!#REF!,"дотация")</f>
        <v>#REF!</v>
      </c>
      <c r="K51" s="10" t="e">
        <f t="shared" si="0"/>
        <v>#REF!</v>
      </c>
      <c r="L51" s="10"/>
      <c r="M51" s="10" t="e">
        <f>SUMIFS('План ремонта МУН 2025'!#REF!,'План ремонта МУН 2025'!#REF!,"дотация",'План ремонта МУН 2025'!#REF!,Лист1!C50)</f>
        <v>#REF!</v>
      </c>
      <c r="N51" s="9" t="e">
        <f>COUNTIFS('План ремонта МУН 2025'!#REF!,Свод!C51,'План ремонта МУН 2025'!#REF!,"субсидия")</f>
        <v>#REF!</v>
      </c>
      <c r="O51" s="9" t="e">
        <f>SUMIFS('План ремонта МУН 2025'!$K:$K,'План ремонта МУН 2025'!$B:$B,Свод!C51,'План ремонта МУН 2025'!#REF!,"субсидия")</f>
        <v>#REF!</v>
      </c>
      <c r="P51" s="10" t="e">
        <f t="shared" si="1"/>
        <v>#REF!</v>
      </c>
      <c r="Q51" s="10"/>
      <c r="R51" s="10" t="e">
        <f>SUMIFS('План ремонта МУН 2025'!#REF!,'План ремонта МУН 2025'!#REF!,"субсидия",'План ремонта МУН 2025'!#REF!,Лист1!C50)</f>
        <v>#REF!</v>
      </c>
    </row>
    <row r="52" spans="2:18" x14ac:dyDescent="0.25">
      <c r="B52" s="8">
        <v>48</v>
      </c>
      <c r="C52" s="8" t="s">
        <v>49</v>
      </c>
      <c r="D52" s="9">
        <f>COUNTIFS('План ремонта МУН 2025'!$B:$B,Свод!C52)</f>
        <v>0</v>
      </c>
      <c r="E52" s="10">
        <f>SUMIF('План ремонта МУН 2025'!$B:$B,Свод!C52,'План ремонта МУН 2025'!$K:$K)</f>
        <v>0</v>
      </c>
      <c r="F52" s="10" t="e">
        <f>SUMIF('План ремонта МУН 2025'!#REF!,Свод!C52,'План ремонта МУН 2025'!#REF!)</f>
        <v>#REF!</v>
      </c>
      <c r="G52" s="10"/>
      <c r="H52" s="10" t="e">
        <f>SUMIF('План ремонта МУН 2025'!#REF!,Свод!C52,'План ремонта МУН 2025'!#REF!)</f>
        <v>#REF!</v>
      </c>
      <c r="I52" s="8" t="e">
        <f>COUNTIFS('План ремонта МУН 2025'!#REF!,Свод!C52,'План ремонта МУН 2025'!#REF!,"дотация")</f>
        <v>#REF!</v>
      </c>
      <c r="J52" s="9" t="e">
        <f>SUMIFS('План ремонта МУН 2025'!$K:$K,'План ремонта МУН 2025'!$B:$B,Свод!C52,'План ремонта МУН 2025'!#REF!,"дотация")</f>
        <v>#REF!</v>
      </c>
      <c r="K52" s="10" t="e">
        <f t="shared" si="0"/>
        <v>#REF!</v>
      </c>
      <c r="L52" s="10"/>
      <c r="M52" s="10" t="e">
        <f>SUMIFS('План ремонта МУН 2025'!#REF!,'План ремонта МУН 2025'!#REF!,"дотация",'План ремонта МУН 2025'!#REF!,Лист1!C51)</f>
        <v>#REF!</v>
      </c>
      <c r="N52" s="9" t="e">
        <f>COUNTIFS('План ремонта МУН 2025'!#REF!,Свод!C52,'План ремонта МУН 2025'!#REF!,"субсидия")</f>
        <v>#REF!</v>
      </c>
      <c r="O52" s="9" t="e">
        <f>SUMIFS('План ремонта МУН 2025'!$K:$K,'План ремонта МУН 2025'!$B:$B,Свод!C52,'План ремонта МУН 2025'!#REF!,"субсидия")</f>
        <v>#REF!</v>
      </c>
      <c r="P52" s="10" t="e">
        <f t="shared" si="1"/>
        <v>#REF!</v>
      </c>
      <c r="Q52" s="10"/>
      <c r="R52" s="10" t="e">
        <f>SUMIFS('План ремонта МУН 2025'!#REF!,'План ремонта МУН 2025'!#REF!,"субсидия",'План ремонта МУН 2025'!#REF!,Лист1!C51)</f>
        <v>#REF!</v>
      </c>
    </row>
    <row r="53" spans="2:18" x14ac:dyDescent="0.25">
      <c r="B53" s="8">
        <v>49</v>
      </c>
      <c r="C53" s="8" t="s">
        <v>52</v>
      </c>
      <c r="D53" s="9">
        <f>COUNTIFS('План ремонта МУН 2025'!$B:$B,Свод!C53)</f>
        <v>0</v>
      </c>
      <c r="E53" s="10">
        <f>SUMIF('План ремонта МУН 2025'!$B:$B,Свод!C53,'План ремонта МУН 2025'!$K:$K)</f>
        <v>0</v>
      </c>
      <c r="F53" s="10" t="e">
        <f>SUMIF('План ремонта МУН 2025'!#REF!,Свод!C53,'План ремонта МУН 2025'!#REF!)</f>
        <v>#REF!</v>
      </c>
      <c r="G53" s="10"/>
      <c r="H53" s="10" t="e">
        <f>SUMIF('План ремонта МУН 2025'!#REF!,Свод!C53,'План ремонта МУН 2025'!#REF!)</f>
        <v>#REF!</v>
      </c>
      <c r="I53" s="8" t="e">
        <f>COUNTIFS('План ремонта МУН 2025'!#REF!,Свод!C53,'План ремонта МУН 2025'!#REF!,"дотация")</f>
        <v>#REF!</v>
      </c>
      <c r="J53" s="9" t="e">
        <f>SUMIFS('План ремонта МУН 2025'!$K:$K,'План ремонта МУН 2025'!$B:$B,Свод!C53,'План ремонта МУН 2025'!#REF!,"дотация")</f>
        <v>#REF!</v>
      </c>
      <c r="K53" s="10" t="e">
        <f t="shared" si="0"/>
        <v>#REF!</v>
      </c>
      <c r="L53" s="10"/>
      <c r="M53" s="10" t="e">
        <f>SUMIFS('План ремонта МУН 2025'!#REF!,'План ремонта МУН 2025'!#REF!,"дотация",'План ремонта МУН 2025'!#REF!,Лист1!C52)</f>
        <v>#REF!</v>
      </c>
      <c r="N53" s="9" t="e">
        <f>COUNTIFS('План ремонта МУН 2025'!#REF!,Свод!C53,'План ремонта МУН 2025'!#REF!,"субсидия")</f>
        <v>#REF!</v>
      </c>
      <c r="O53" s="9" t="e">
        <f>SUMIFS('План ремонта МУН 2025'!$K:$K,'План ремонта МУН 2025'!$B:$B,Свод!C53,'План ремонта МУН 2025'!#REF!,"субсидия")</f>
        <v>#REF!</v>
      </c>
      <c r="P53" s="10" t="e">
        <f t="shared" si="1"/>
        <v>#REF!</v>
      </c>
      <c r="Q53" s="10"/>
      <c r="R53" s="10" t="e">
        <f>SUMIFS('План ремонта МУН 2025'!#REF!,'План ремонта МУН 2025'!#REF!,"субсидия",'План ремонта МУН 2025'!#REF!,Лист1!C52)</f>
        <v>#REF!</v>
      </c>
    </row>
    <row r="54" spans="2:18" x14ac:dyDescent="0.25">
      <c r="B54" s="8">
        <v>50</v>
      </c>
      <c r="C54" s="8" t="s">
        <v>39</v>
      </c>
      <c r="D54" s="9">
        <f>COUNTIFS('План ремонта МУН 2025'!$B:$B,Свод!C54)</f>
        <v>0</v>
      </c>
      <c r="E54" s="10">
        <f>SUMIF('План ремонта МУН 2025'!$B:$B,Свод!C54,'План ремонта МУН 2025'!$K:$K)</f>
        <v>0</v>
      </c>
      <c r="F54" s="10" t="e">
        <f>SUMIF('План ремонта МУН 2025'!#REF!,Свод!C54,'План ремонта МУН 2025'!#REF!)</f>
        <v>#REF!</v>
      </c>
      <c r="G54" s="10"/>
      <c r="H54" s="10" t="e">
        <f>SUMIF('План ремонта МУН 2025'!#REF!,Свод!C54,'План ремонта МУН 2025'!#REF!)</f>
        <v>#REF!</v>
      </c>
      <c r="I54" s="8" t="e">
        <f>COUNTIFS('План ремонта МУН 2025'!#REF!,Свод!C54,'План ремонта МУН 2025'!#REF!,"дотация")</f>
        <v>#REF!</v>
      </c>
      <c r="J54" s="9" t="e">
        <f>SUMIFS('План ремонта МУН 2025'!$K:$K,'План ремонта МУН 2025'!$B:$B,Свод!C54,'План ремонта МУН 2025'!#REF!,"дотация")</f>
        <v>#REF!</v>
      </c>
      <c r="K54" s="10" t="e">
        <f t="shared" si="0"/>
        <v>#REF!</v>
      </c>
      <c r="L54" s="10"/>
      <c r="M54" s="10" t="e">
        <f>SUMIFS('План ремонта МУН 2025'!#REF!,'План ремонта МУН 2025'!#REF!,"дотация",'План ремонта МУН 2025'!#REF!,Лист1!C53)</f>
        <v>#REF!</v>
      </c>
      <c r="N54" s="9" t="e">
        <f>COUNTIFS('План ремонта МУН 2025'!#REF!,Свод!C54,'План ремонта МУН 2025'!#REF!,"субсидия")</f>
        <v>#REF!</v>
      </c>
      <c r="O54" s="9" t="e">
        <f>SUMIFS('План ремонта МУН 2025'!$K:$K,'План ремонта МУН 2025'!$B:$B,Свод!C54,'План ремонта МУН 2025'!#REF!,"субсидия")</f>
        <v>#REF!</v>
      </c>
      <c r="P54" s="10" t="e">
        <f t="shared" si="1"/>
        <v>#REF!</v>
      </c>
      <c r="Q54" s="10"/>
      <c r="R54" s="10" t="e">
        <f>SUMIFS('План ремонта МУН 2025'!#REF!,'План ремонта МУН 2025'!#REF!,"субсидия",'План ремонта МУН 2025'!#REF!,Лист1!C53)</f>
        <v>#REF!</v>
      </c>
    </row>
    <row r="55" spans="2:18" x14ac:dyDescent="0.25">
      <c r="B55" s="8">
        <v>51</v>
      </c>
      <c r="C55" s="8" t="s">
        <v>56</v>
      </c>
      <c r="D55" s="9">
        <f>COUNTIFS('План ремонта МУН 2025'!$B:$B,Свод!C55)</f>
        <v>0</v>
      </c>
      <c r="E55" s="10">
        <f>SUMIF('План ремонта МУН 2025'!$B:$B,Свод!C55,'План ремонта МУН 2025'!$K:$K)</f>
        <v>0</v>
      </c>
      <c r="F55" s="10" t="e">
        <f>SUMIF('План ремонта МУН 2025'!#REF!,Свод!C55,'План ремонта МУН 2025'!#REF!)</f>
        <v>#REF!</v>
      </c>
      <c r="G55" s="10"/>
      <c r="H55" s="10" t="e">
        <f>SUMIF('План ремонта МУН 2025'!#REF!,Свод!C55,'План ремонта МУН 2025'!#REF!)</f>
        <v>#REF!</v>
      </c>
      <c r="I55" s="8" t="e">
        <f>COUNTIFS('План ремонта МУН 2025'!#REF!,Свод!C55,'План ремонта МУН 2025'!#REF!,"дотация")</f>
        <v>#REF!</v>
      </c>
      <c r="J55" s="9" t="e">
        <f>SUMIFS('План ремонта МУН 2025'!$K:$K,'План ремонта МУН 2025'!$B:$B,Свод!C55,'План ремонта МУН 2025'!#REF!,"дотация")</f>
        <v>#REF!</v>
      </c>
      <c r="K55" s="10" t="e">
        <f t="shared" si="0"/>
        <v>#REF!</v>
      </c>
      <c r="L55" s="10"/>
      <c r="M55" s="10" t="e">
        <f>SUMIFS('План ремонта МУН 2025'!#REF!,'План ремонта МУН 2025'!#REF!,"дотация",'План ремонта МУН 2025'!#REF!,Лист1!C54)</f>
        <v>#REF!</v>
      </c>
      <c r="N55" s="9" t="e">
        <f>COUNTIFS('План ремонта МУН 2025'!#REF!,Свод!C55,'План ремонта МУН 2025'!#REF!,"субсидия")</f>
        <v>#REF!</v>
      </c>
      <c r="O55" s="9" t="e">
        <f>SUMIFS('План ремонта МУН 2025'!$K:$K,'План ремонта МУН 2025'!$B:$B,Свод!C55,'План ремонта МУН 2025'!#REF!,"субсидия")</f>
        <v>#REF!</v>
      </c>
      <c r="P55" s="10" t="e">
        <f t="shared" si="1"/>
        <v>#REF!</v>
      </c>
      <c r="Q55" s="10"/>
      <c r="R55" s="10" t="e">
        <f>SUMIFS('План ремонта МУН 2025'!#REF!,'План ремонта МУН 2025'!#REF!,"субсидия",'План ремонта МУН 2025'!#REF!,Лист1!C54)</f>
        <v>#REF!</v>
      </c>
    </row>
    <row r="56" spans="2:18" x14ac:dyDescent="0.25">
      <c r="B56" s="8">
        <v>52</v>
      </c>
      <c r="C56" s="8" t="s">
        <v>40</v>
      </c>
      <c r="D56" s="9">
        <f>COUNTIFS('План ремонта МУН 2025'!$B:$B,Свод!C56)</f>
        <v>0</v>
      </c>
      <c r="E56" s="10">
        <f>SUMIF('План ремонта МУН 2025'!$B:$B,Свод!C56,'План ремонта МУН 2025'!$K:$K)</f>
        <v>0</v>
      </c>
      <c r="F56" s="10" t="e">
        <f>SUMIF('План ремонта МУН 2025'!#REF!,Свод!C56,'План ремонта МУН 2025'!#REF!)</f>
        <v>#REF!</v>
      </c>
      <c r="G56" s="10"/>
      <c r="H56" s="10" t="e">
        <f>SUMIF('План ремонта МУН 2025'!#REF!,Свод!C56,'План ремонта МУН 2025'!#REF!)</f>
        <v>#REF!</v>
      </c>
      <c r="I56" s="8" t="e">
        <f>COUNTIFS('План ремонта МУН 2025'!#REF!,Свод!C56,'План ремонта МУН 2025'!#REF!,"дотация")</f>
        <v>#REF!</v>
      </c>
      <c r="J56" s="9" t="e">
        <f>SUMIFS('План ремонта МУН 2025'!$K:$K,'План ремонта МУН 2025'!$B:$B,Свод!C56,'План ремонта МУН 2025'!#REF!,"дотация")</f>
        <v>#REF!</v>
      </c>
      <c r="K56" s="10" t="e">
        <f t="shared" si="0"/>
        <v>#REF!</v>
      </c>
      <c r="L56" s="10"/>
      <c r="M56" s="10" t="e">
        <f>SUMIFS('План ремонта МУН 2025'!#REF!,'План ремонта МУН 2025'!#REF!,"дотация",'План ремонта МУН 2025'!#REF!,Лист1!C55)</f>
        <v>#REF!</v>
      </c>
      <c r="N56" s="9" t="e">
        <f>COUNTIFS('План ремонта МУН 2025'!#REF!,Свод!C56,'План ремонта МУН 2025'!#REF!,"субсидия")</f>
        <v>#REF!</v>
      </c>
      <c r="O56" s="9" t="e">
        <f>SUMIFS('План ремонта МУН 2025'!$K:$K,'План ремонта МУН 2025'!$B:$B,Свод!C56,'План ремонта МУН 2025'!#REF!,"субсидия")</f>
        <v>#REF!</v>
      </c>
      <c r="P56" s="10" t="e">
        <f t="shared" si="1"/>
        <v>#REF!</v>
      </c>
      <c r="Q56" s="10"/>
      <c r="R56" s="10" t="e">
        <f>SUMIFS('План ремонта МУН 2025'!#REF!,'План ремонта МУН 2025'!#REF!,"субсидия",'План ремонта МУН 2025'!#REF!,Лист1!C55)</f>
        <v>#REF!</v>
      </c>
    </row>
    <row r="57" spans="2:18" x14ac:dyDescent="0.25">
      <c r="B57" s="8">
        <v>53</v>
      </c>
      <c r="C57" s="8" t="s">
        <v>54</v>
      </c>
      <c r="D57" s="9">
        <f>COUNTIFS('План ремонта МУН 2025'!$B:$B,Свод!C57)</f>
        <v>0</v>
      </c>
      <c r="E57" s="10">
        <f>SUMIF('План ремонта МУН 2025'!$B:$B,Свод!C57,'План ремонта МУН 2025'!$K:$K)</f>
        <v>0</v>
      </c>
      <c r="F57" s="10" t="e">
        <f>SUMIF('План ремонта МУН 2025'!#REF!,Свод!C57,'План ремонта МУН 2025'!#REF!)</f>
        <v>#REF!</v>
      </c>
      <c r="G57" s="10"/>
      <c r="H57" s="10" t="e">
        <f>SUMIF('План ремонта МУН 2025'!#REF!,Свод!C57,'План ремонта МУН 2025'!#REF!)</f>
        <v>#REF!</v>
      </c>
      <c r="I57" s="8" t="e">
        <f>COUNTIFS('План ремонта МУН 2025'!#REF!,Свод!C57,'План ремонта МУН 2025'!#REF!,"дотация")</f>
        <v>#REF!</v>
      </c>
      <c r="J57" s="9" t="e">
        <f>SUMIFS('План ремонта МУН 2025'!$K:$K,'План ремонта МУН 2025'!$B:$B,Свод!C57,'План ремонта МУН 2025'!#REF!,"дотация")</f>
        <v>#REF!</v>
      </c>
      <c r="K57" s="10" t="e">
        <f t="shared" si="0"/>
        <v>#REF!</v>
      </c>
      <c r="L57" s="10"/>
      <c r="M57" s="10" t="e">
        <f>SUMIFS('План ремонта МУН 2025'!#REF!,'План ремонта МУН 2025'!#REF!,"дотация",'План ремонта МУН 2025'!#REF!,Лист1!C56)</f>
        <v>#REF!</v>
      </c>
      <c r="N57" s="9" t="e">
        <f>COUNTIFS('План ремонта МУН 2025'!#REF!,Свод!C57,'План ремонта МУН 2025'!#REF!,"субсидия")</f>
        <v>#REF!</v>
      </c>
      <c r="O57" s="9" t="e">
        <f>SUMIFS('План ремонта МУН 2025'!$K:$K,'План ремонта МУН 2025'!$B:$B,Свод!C57,'План ремонта МУН 2025'!#REF!,"субсидия")</f>
        <v>#REF!</v>
      </c>
      <c r="P57" s="10" t="e">
        <f t="shared" si="1"/>
        <v>#REF!</v>
      </c>
      <c r="Q57" s="10"/>
      <c r="R57" s="10" t="e">
        <f>SUMIFS('План ремонта МУН 2025'!#REF!,'План ремонта МУН 2025'!#REF!,"субсидия",'План ремонта МУН 2025'!#REF!,Лист1!C56)</f>
        <v>#REF!</v>
      </c>
    </row>
    <row r="58" spans="2:18" x14ac:dyDescent="0.25">
      <c r="B58" s="8">
        <v>54</v>
      </c>
      <c r="C58" s="8" t="s">
        <v>41</v>
      </c>
      <c r="D58" s="9">
        <f>COUNTIFS('План ремонта МУН 2025'!$B:$B,Свод!C58)</f>
        <v>0</v>
      </c>
      <c r="E58" s="10">
        <f>SUMIF('План ремонта МУН 2025'!$B:$B,Свод!C58,'План ремонта МУН 2025'!$K:$K)</f>
        <v>0</v>
      </c>
      <c r="F58" s="10" t="e">
        <f>SUMIF('План ремонта МУН 2025'!#REF!,Свод!C58,'План ремонта МУН 2025'!#REF!)</f>
        <v>#REF!</v>
      </c>
      <c r="G58" s="10"/>
      <c r="H58" s="10" t="e">
        <f>SUMIF('План ремонта МУН 2025'!#REF!,Свод!C58,'План ремонта МУН 2025'!#REF!)</f>
        <v>#REF!</v>
      </c>
      <c r="I58" s="8" t="e">
        <f>COUNTIFS('План ремонта МУН 2025'!#REF!,Свод!C58,'План ремонта МУН 2025'!#REF!,"дотация")</f>
        <v>#REF!</v>
      </c>
      <c r="J58" s="9" t="e">
        <f>SUMIFS('План ремонта МУН 2025'!$K:$K,'План ремонта МУН 2025'!$B:$B,Свод!C58,'План ремонта МУН 2025'!#REF!,"дотация")</f>
        <v>#REF!</v>
      </c>
      <c r="K58" s="10" t="e">
        <f t="shared" si="0"/>
        <v>#REF!</v>
      </c>
      <c r="L58" s="10"/>
      <c r="M58" s="10" t="e">
        <f>SUMIFS('План ремонта МУН 2025'!#REF!,'План ремонта МУН 2025'!#REF!,"дотация",'План ремонта МУН 2025'!#REF!,Лист1!C57)</f>
        <v>#REF!</v>
      </c>
      <c r="N58" s="9" t="e">
        <f>COUNTIFS('План ремонта МУН 2025'!#REF!,Свод!C58,'План ремонта МУН 2025'!#REF!,"субсидия")</f>
        <v>#REF!</v>
      </c>
      <c r="O58" s="9" t="e">
        <f>SUMIFS('План ремонта МУН 2025'!$K:$K,'План ремонта МУН 2025'!$B:$B,Свод!C58,'План ремонта МУН 2025'!#REF!,"субсидия")</f>
        <v>#REF!</v>
      </c>
      <c r="P58" s="10" t="e">
        <f t="shared" si="1"/>
        <v>#REF!</v>
      </c>
      <c r="Q58" s="10"/>
      <c r="R58" s="10" t="e">
        <f>SUMIFS('План ремонта МУН 2025'!#REF!,'План ремонта МУН 2025'!#REF!,"субсидия",'План ремонта МУН 2025'!#REF!,Лист1!C57)</f>
        <v>#REF!</v>
      </c>
    </row>
    <row r="59" spans="2:18" x14ac:dyDescent="0.25">
      <c r="B59" s="8">
        <v>55</v>
      </c>
      <c r="C59" s="8" t="s">
        <v>42</v>
      </c>
      <c r="D59" s="9">
        <f>COUNTIFS('План ремонта МУН 2025'!$B:$B,Свод!C59)</f>
        <v>0</v>
      </c>
      <c r="E59" s="10">
        <f>SUMIF('План ремонта МУН 2025'!$B:$B,Свод!C59,'План ремонта МУН 2025'!$K:$K)</f>
        <v>0</v>
      </c>
      <c r="F59" s="10" t="e">
        <f>SUMIF('План ремонта МУН 2025'!#REF!,Свод!C59,'План ремонта МУН 2025'!#REF!)</f>
        <v>#REF!</v>
      </c>
      <c r="G59" s="10"/>
      <c r="H59" s="10" t="e">
        <f>SUMIF('План ремонта МУН 2025'!#REF!,Свод!C59,'План ремонта МУН 2025'!#REF!)</f>
        <v>#REF!</v>
      </c>
      <c r="I59" s="8" t="e">
        <f>COUNTIFS('План ремонта МУН 2025'!#REF!,Свод!C59,'План ремонта МУН 2025'!#REF!,"дотация")</f>
        <v>#REF!</v>
      </c>
      <c r="J59" s="9" t="e">
        <f>SUMIFS('План ремонта МУН 2025'!$K:$K,'План ремонта МУН 2025'!$B:$B,Свод!C59,'План ремонта МУН 2025'!#REF!,"дотация")</f>
        <v>#REF!</v>
      </c>
      <c r="K59" s="10" t="e">
        <f t="shared" si="0"/>
        <v>#REF!</v>
      </c>
      <c r="L59" s="10"/>
      <c r="M59" s="10" t="e">
        <f>SUMIFS('План ремонта МУН 2025'!#REF!,'План ремонта МУН 2025'!#REF!,"дотация",'План ремонта МУН 2025'!#REF!,Лист1!C58)</f>
        <v>#REF!</v>
      </c>
      <c r="N59" s="9" t="e">
        <f>COUNTIFS('План ремонта МУН 2025'!#REF!,Свод!C59,'План ремонта МУН 2025'!#REF!,"субсидия")</f>
        <v>#REF!</v>
      </c>
      <c r="O59" s="9" t="e">
        <f>SUMIFS('План ремонта МУН 2025'!$K:$K,'План ремонта МУН 2025'!$B:$B,Свод!C59,'План ремонта МУН 2025'!#REF!,"субсидия")</f>
        <v>#REF!</v>
      </c>
      <c r="P59" s="10" t="e">
        <f t="shared" si="1"/>
        <v>#REF!</v>
      </c>
      <c r="Q59" s="10"/>
      <c r="R59" s="10" t="e">
        <f>SUMIFS('План ремонта МУН 2025'!#REF!,'План ремонта МУН 2025'!#REF!,"субсидия",'План ремонта МУН 2025'!#REF!,Лист1!C58)</f>
        <v>#REF!</v>
      </c>
    </row>
  </sheetData>
  <autoFilter ref="B4:R4"/>
  <sortState ref="B3:B59">
    <sortCondition ref="B3"/>
  </sortState>
  <mergeCells count="5">
    <mergeCell ref="B2:B3"/>
    <mergeCell ref="C2:C3"/>
    <mergeCell ref="D2:H2"/>
    <mergeCell ref="I2:M2"/>
    <mergeCell ref="N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ремонта МУН 2025</vt:lpstr>
      <vt:lpstr>Лист1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Крылов Дмитрий Игоревич</dc:creator>
  <cp:lastModifiedBy>Смирнов Д.С.</cp:lastModifiedBy>
  <cp:lastPrinted>2025-01-15T09:00:55Z</cp:lastPrinted>
  <dcterms:created xsi:type="dcterms:W3CDTF">2023-11-07T09:36:35Z</dcterms:created>
  <dcterms:modified xsi:type="dcterms:W3CDTF">2025-02-19T13:41:34Z</dcterms:modified>
</cp:coreProperties>
</file>